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PL 2020\TOMADA DE PREÇOS 2020\TOMADA PREÇO 02.2020 - Serv. Construção COROATA\"/>
    </mc:Choice>
  </mc:AlternateContent>
  <bookViews>
    <workbookView xWindow="0" yWindow="0" windowWidth="21600" windowHeight="10320" tabRatio="500"/>
  </bookViews>
  <sheets>
    <sheet name="ORCAMENTO" sheetId="1" r:id="rId1"/>
    <sheet name="Plan1" sheetId="2" r:id="rId2"/>
  </sheets>
  <definedNames>
    <definedName name="_xlnm.Print_Area" localSheetId="0">ORCAMENTO!$B$2:$I$233</definedName>
    <definedName name="_xlnm.Print_Area" localSheetId="1">Plan1!$A$1:$G$99</definedName>
    <definedName name="JR_PAGE_ANCHOR_0_1">ORCAMENTO!$B$3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_xlnm.Print_Titles" localSheetId="0">ORCAMENTO!$3:$13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 l="1"/>
  <c r="I31" i="1"/>
  <c r="I25" i="1"/>
  <c r="I14" i="1"/>
  <c r="G92" i="2" l="1"/>
  <c r="G90" i="2"/>
  <c r="G89" i="2"/>
  <c r="D39" i="1" l="1"/>
  <c r="G28" i="2"/>
  <c r="G61" i="2"/>
  <c r="G41" i="2"/>
  <c r="G87" i="2"/>
  <c r="G82" i="2" l="1"/>
  <c r="G83" i="2"/>
  <c r="G84" i="2"/>
  <c r="G85" i="2"/>
  <c r="G79" i="2" l="1"/>
  <c r="G80" i="2"/>
  <c r="G81" i="2"/>
  <c r="G78" i="2"/>
  <c r="G73" i="2" l="1"/>
  <c r="G72" i="2"/>
  <c r="G71" i="2"/>
  <c r="G70" i="2"/>
  <c r="G69" i="2"/>
  <c r="G68" i="2"/>
  <c r="G67" i="2"/>
  <c r="G66" i="2"/>
  <c r="G65" i="2"/>
  <c r="G59" i="2"/>
  <c r="G58" i="2"/>
  <c r="G57" i="2"/>
  <c r="G51" i="2"/>
  <c r="G50" i="2"/>
  <c r="G49" i="2"/>
  <c r="G48" i="2"/>
  <c r="G47" i="2"/>
  <c r="G39" i="2"/>
  <c r="G38" i="2"/>
  <c r="G37" i="2"/>
  <c r="G36" i="2"/>
  <c r="G35" i="2"/>
  <c r="G34" i="2"/>
  <c r="G33" i="2"/>
  <c r="G32" i="2"/>
  <c r="G26" i="2"/>
  <c r="G25" i="2"/>
  <c r="G24" i="2"/>
  <c r="G23" i="2"/>
  <c r="G22" i="2"/>
  <c r="G21" i="2"/>
  <c r="G20" i="2"/>
  <c r="G19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I229" i="1"/>
  <c r="I228" i="1" s="1"/>
  <c r="I227" i="1"/>
  <c r="I226" i="1"/>
  <c r="I225" i="1" s="1"/>
  <c r="I224" i="1"/>
  <c r="I223" i="1"/>
  <c r="I222" i="1" s="1"/>
  <c r="I221" i="1"/>
  <c r="I220" i="1"/>
  <c r="I219" i="1"/>
  <c r="I218" i="1"/>
  <c r="I217" i="1"/>
  <c r="I216" i="1"/>
  <c r="I215" i="1"/>
  <c r="I214" i="1"/>
  <c r="I212" i="1"/>
  <c r="I211" i="1" s="1"/>
  <c r="I210" i="1"/>
  <c r="I209" i="1"/>
  <c r="I208" i="1"/>
  <c r="I207" i="1"/>
  <c r="I206" i="1"/>
  <c r="I204" i="1"/>
  <c r="I203" i="1"/>
  <c r="I202" i="1"/>
  <c r="I201" i="1"/>
  <c r="I200" i="1"/>
  <c r="I199" i="1"/>
  <c r="I198" i="1"/>
  <c r="I197" i="1"/>
  <c r="I195" i="1"/>
  <c r="I194" i="1"/>
  <c r="I193" i="1"/>
  <c r="I192" i="1" s="1"/>
  <c r="I191" i="1"/>
  <c r="I190" i="1"/>
  <c r="I189" i="1"/>
  <c r="I188" i="1" s="1"/>
  <c r="I186" i="1"/>
  <c r="I185" i="1"/>
  <c r="I184" i="1"/>
  <c r="D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0" i="1"/>
  <c r="I169" i="1" s="1"/>
  <c r="I168" i="1"/>
  <c r="I167" i="1"/>
  <c r="I166" i="1"/>
  <c r="I165" i="1"/>
  <c r="I162" i="1"/>
  <c r="I161" i="1"/>
  <c r="I160" i="1"/>
  <c r="I157" i="1"/>
  <c r="I156" i="1"/>
  <c r="I155" i="1"/>
  <c r="I154" i="1"/>
  <c r="I153" i="1"/>
  <c r="G152" i="1"/>
  <c r="I152" i="1" s="1"/>
  <c r="I151" i="1"/>
  <c r="I150" i="1"/>
  <c r="I149" i="1"/>
  <c r="I147" i="1"/>
  <c r="I146" i="1"/>
  <c r="I145" i="1"/>
  <c r="I144" i="1"/>
  <c r="I143" i="1"/>
  <c r="I142" i="1"/>
  <c r="I141" i="1"/>
  <c r="I140" i="1"/>
  <c r="I138" i="1"/>
  <c r="I137" i="1"/>
  <c r="I136" i="1"/>
  <c r="I135" i="1"/>
  <c r="I134" i="1"/>
  <c r="I133" i="1"/>
  <c r="I132" i="1"/>
  <c r="I131" i="1"/>
  <c r="G130" i="1"/>
  <c r="I130" i="1" s="1"/>
  <c r="I129" i="1"/>
  <c r="I128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0" i="1"/>
  <c r="I109" i="1" s="1"/>
  <c r="I108" i="1"/>
  <c r="I107" i="1"/>
  <c r="I106" i="1"/>
  <c r="I105" i="1"/>
  <c r="I104" i="1"/>
  <c r="I103" i="1"/>
  <c r="I102" i="1"/>
  <c r="I101" i="1"/>
  <c r="I99" i="1"/>
  <c r="I98" i="1"/>
  <c r="I97" i="1" s="1"/>
  <c r="I96" i="1"/>
  <c r="I95" i="1"/>
  <c r="I94" i="1"/>
  <c r="I93" i="1"/>
  <c r="I92" i="1" s="1"/>
  <c r="I91" i="1"/>
  <c r="I90" i="1"/>
  <c r="I89" i="1"/>
  <c r="I87" i="1"/>
  <c r="I86" i="1"/>
  <c r="I85" i="1"/>
  <c r="I84" i="1"/>
  <c r="I82" i="1"/>
  <c r="I81" i="1"/>
  <c r="I80" i="1"/>
  <c r="I79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2" i="1"/>
  <c r="I41" i="1"/>
  <c r="I40" i="1"/>
  <c r="I39" i="1"/>
  <c r="I38" i="1"/>
  <c r="I37" i="1"/>
  <c r="I36" i="1"/>
  <c r="I35" i="1"/>
  <c r="I34" i="1"/>
  <c r="I33" i="1"/>
  <c r="I30" i="1"/>
  <c r="I29" i="1"/>
  <c r="I28" i="1"/>
  <c r="I27" i="1"/>
  <c r="I26" i="1"/>
  <c r="I24" i="1"/>
  <c r="I23" i="1"/>
  <c r="I22" i="1"/>
  <c r="I21" i="1"/>
  <c r="I20" i="1"/>
  <c r="I19" i="1"/>
  <c r="I18" i="1"/>
  <c r="I17" i="1"/>
  <c r="G16" i="1"/>
  <c r="I16" i="1" s="1"/>
  <c r="I15" i="1"/>
  <c r="I159" i="1" l="1"/>
  <c r="I158" i="1" s="1"/>
  <c r="I111" i="1"/>
  <c r="I127" i="1"/>
  <c r="I44" i="1"/>
  <c r="I83" i="1"/>
  <c r="I164" i="1"/>
  <c r="I59" i="1"/>
  <c r="I100" i="1"/>
  <c r="I139" i="1"/>
  <c r="I78" i="1"/>
  <c r="I88" i="1"/>
  <c r="I196" i="1"/>
  <c r="I205" i="1"/>
  <c r="I171" i="1"/>
  <c r="I187" i="1"/>
  <c r="I163" i="1" s="1"/>
  <c r="I213" i="1"/>
  <c r="I43" i="1"/>
  <c r="G17" i="2"/>
  <c r="I148" i="1"/>
  <c r="G53" i="2"/>
  <c r="G75" i="2"/>
  <c r="I230" i="1" l="1"/>
  <c r="I231" i="1" s="1"/>
  <c r="I232" i="1" s="1"/>
</calcChain>
</file>

<file path=xl/sharedStrings.xml><?xml version="1.0" encoding="utf-8"?>
<sst xmlns="http://schemas.openxmlformats.org/spreadsheetml/2006/main" count="1076" uniqueCount="604">
  <si>
    <t xml:space="preserve">
</t>
  </si>
  <si>
    <t>PLANILHA ORÇAMENTÁRIA COROATÁ</t>
  </si>
  <si>
    <r>
      <rPr>
        <b/>
        <sz val="7"/>
        <color rgb="FF000000"/>
        <rFont val="Arial"/>
        <family val="2"/>
        <charset val="1"/>
      </rPr>
      <t>OBRA:</t>
    </r>
    <r>
      <rPr>
        <sz val="7"/>
        <color rgb="FF000000"/>
        <rFont val="Arial"/>
        <family val="2"/>
        <charset val="1"/>
      </rPr>
      <t xml:space="preserve"> NÚCLEO REGIONAL DE COROATÁ</t>
    </r>
  </si>
  <si>
    <t>FONTE</t>
  </si>
  <si>
    <t>VERSÃO</t>
  </si>
  <si>
    <t>REF.</t>
  </si>
  <si>
    <r>
      <rPr>
        <b/>
        <sz val="7"/>
        <color rgb="FF000000"/>
        <rFont val="Arial"/>
        <family val="2"/>
        <charset val="1"/>
      </rPr>
      <t xml:space="preserve">LOCAL: </t>
    </r>
    <r>
      <rPr>
        <sz val="7"/>
        <color rgb="FF000000"/>
        <rFont val="Arial"/>
        <family val="2"/>
        <charset val="1"/>
      </rPr>
      <t>RUA NOVA, S/N, CENTRO COROATÁ-MA</t>
    </r>
  </si>
  <si>
    <t>SINAPI</t>
  </si>
  <si>
    <t>ORSE</t>
  </si>
  <si>
    <t>SBC</t>
  </si>
  <si>
    <t>MA 2020/07 - São Luís</t>
  </si>
  <si>
    <t>SEINFRA</t>
  </si>
  <si>
    <t>CE 026.1 COM DESONERAÇÃO</t>
  </si>
  <si>
    <t>SETOP</t>
  </si>
  <si>
    <t>MG 2020/01 - Jequit. e Mucuri COM DESONERAÇÃO</t>
  </si>
  <si>
    <t>SICRO NOVO</t>
  </si>
  <si>
    <t>MA 2020/01</t>
  </si>
  <si>
    <t>PRÓPRIA</t>
  </si>
  <si>
    <t>MA - COMPOSIÇÕES PRÓPRIAS</t>
  </si>
  <si>
    <t>ITEM</t>
  </si>
  <si>
    <t>CÓDIGO</t>
  </si>
  <si>
    <t>DESCRIÇÃO</t>
  </si>
  <si>
    <t>UND</t>
  </si>
  <si>
    <t>QUANTIDADE</t>
  </si>
  <si>
    <t>PREÇO
UNITÁRIO R$</t>
  </si>
  <si>
    <t>PREÇO
TOTAL R$</t>
  </si>
  <si>
    <t>1.0</t>
  </si>
  <si>
    <t>SERVIÇOS PRELIMINARES</t>
  </si>
  <si>
    <t>1.1</t>
  </si>
  <si>
    <t>016580</t>
  </si>
  <si>
    <t>A R T TABELA DO CREA ACIMA DE 15000,01</t>
  </si>
  <si>
    <t>CREA-MA</t>
  </si>
  <si>
    <t>UN</t>
  </si>
  <si>
    <t>1.2</t>
  </si>
  <si>
    <t>00051</t>
  </si>
  <si>
    <t>PLACA DE OBRA EM CHAPA DE ACO GALVANIZADO, INSTALADA</t>
  </si>
  <si>
    <t>M2</t>
  </si>
  <si>
    <t>1.3</t>
  </si>
  <si>
    <t>ENTRADA PROVISORIA DE ENERGIA ELETRICA AEREA TRIFASICA 40A EM POSTE MADEIRA</t>
  </si>
  <si>
    <t>1.4</t>
  </si>
  <si>
    <t>S06096</t>
  </si>
  <si>
    <t>LIGAÇÃO PREDIAL DE ÁGUA EM MURETA DE CONCRETO, PROVISÓRIA OU DEFINITIVA, COM FORNECIMENTO DE MATERIAL, INCLUSIVE MURETA E HIDRÔMETRO, REDE DN 50MM</t>
  </si>
  <si>
    <t>1.5</t>
  </si>
  <si>
    <t>012058</t>
  </si>
  <si>
    <t>ALUGUEL MENSAL CONTAINER-ALMOXARIFADO-6,0x2,4m</t>
  </si>
  <si>
    <t>MES</t>
  </si>
  <si>
    <t>1.6</t>
  </si>
  <si>
    <t>S04656</t>
  </si>
  <si>
    <t>LOCAÇÃO DE CONTÊINER – BANHEIRO COM CHUVEIROS E VASOS – 4,30 X 2,30 M</t>
  </si>
  <si>
    <t>MÊS</t>
  </si>
  <si>
    <t>1.7</t>
  </si>
  <si>
    <t>LOCACAO CONVENCIONAL DE OBRA, UTILIZANDO GABARITO DE TÁBUAS CORRIDAS PONTALETADAS A CADA 2,00M - 2 UTILIZAÇÕES. AF_10/2018</t>
  </si>
  <si>
    <t>M</t>
  </si>
  <si>
    <t>1.8</t>
  </si>
  <si>
    <t>CAIXA D´ÁGUA EM POLIETILENO, 1000 LITROS, COM ACESSÓRIOS</t>
  </si>
  <si>
    <t>1.9</t>
  </si>
  <si>
    <t>10319/ORSE</t>
  </si>
  <si>
    <t>FOSSA SÉPTICA EM ALVENARIA BLOCO DE CIMENTO E CONCRETO ARMADO, DIMENSÕES INTERNAS 1,20 X 2,40 X 1,20 M</t>
  </si>
  <si>
    <t>1.10</t>
  </si>
  <si>
    <t>01746/ORSE</t>
  </si>
  <si>
    <t>SUMIDOURO PAREDES COM BLOCOS CERÂMICOS 6 FUROS E DIMENSÕES INTERNAS DE 3,00 X 1,00 X 1,50 M</t>
  </si>
  <si>
    <t>2.0</t>
  </si>
  <si>
    <t>TERRAPLENAGEM</t>
  </si>
  <si>
    <t>2.1</t>
  </si>
  <si>
    <t>LIMPEZA MANUAL DO TERRENO - CAPINA, RASPAGEM E LIMPEZA</t>
  </si>
  <si>
    <t>2.2</t>
  </si>
  <si>
    <t>04564</t>
  </si>
  <si>
    <t>ESCAVAÇÃO, CARGA E TRANSPORTE DE MATERIAL DE 1ª CATEGORIA, COM CARREGADEIRA, DMT(DISTÂNCIA MÉDIA DE TRANSPORTE) 51 A 200M</t>
  </si>
  <si>
    <t>M3</t>
  </si>
  <si>
    <t>2.3</t>
  </si>
  <si>
    <t>02533</t>
  </si>
  <si>
    <t>ESPALHAMENTO DE MATERIAL DE 1ª CATEGORIA C/ TRATOR ESTEIRA CAT - D-6 OU SIMILAR</t>
  </si>
  <si>
    <t>2.4</t>
  </si>
  <si>
    <t>C0329</t>
  </si>
  <si>
    <t>ATERRO C/COMPACTAÇÃO MECÂNICA E CONTROLE, MAT. PRODUZIDO (S/TRANSP.)</t>
  </si>
  <si>
    <t>2.5</t>
  </si>
  <si>
    <t>C0328</t>
  </si>
  <si>
    <t>ATERRO C/COMPACTAÇÃO MECÂNICA E CONTROLE, MAT. DE AQUISIÇÃO</t>
  </si>
  <si>
    <t>3.0</t>
  </si>
  <si>
    <t>FUNDAÇÕES</t>
  </si>
  <si>
    <t>3.1</t>
  </si>
  <si>
    <t>CONTAINERS ADQUIRIDOS</t>
  </si>
  <si>
    <t>3.1.1</t>
  </si>
  <si>
    <t>ESCAVAÇÃO MANUAL PARA BLOCO DE COROAMENTO OU SAPATA, COM PREVISÃO DE FÔRMA. AF_06/2017</t>
  </si>
  <si>
    <t>3.1.2</t>
  </si>
  <si>
    <t>LASTRO DE CONCRETO MAGRO, APLICADO EM BLOCOS DE COROAMENTO OU SAPATAS. AF_08/2017</t>
  </si>
  <si>
    <t>3.1.3</t>
  </si>
  <si>
    <t>S11447</t>
  </si>
  <si>
    <t>COMPACTAÇÃO MANUAL COM COMPACTADOR A PERCUSSÃO SAPINHO, SEM CONTROLE DO GRAU DE COMPACTAÇÃO</t>
  </si>
  <si>
    <t>m3</t>
  </si>
  <si>
    <t>3.1.4</t>
  </si>
  <si>
    <t>FABRICAÇÃO, MONTAGEM E DESMONTAGEM DE FÔRMA PARA SAPATA, EM MADEIRA SERRADA, E=25 MM, 1 UTILIZAÇÃO. AF_06/2017</t>
  </si>
  <si>
    <t>3.1.5</t>
  </si>
  <si>
    <t>S96556S</t>
  </si>
  <si>
    <t>CONCRETAGEM DE SAPATAS, FCK 30 MPA, COM USO DE JERICA, LANÇAMENTO, ADENSAMENTO E ACABAMENTO. AF_06/2017</t>
  </si>
  <si>
    <t>3.1.6</t>
  </si>
  <si>
    <t>IMPERMEABILIZAÇÃO DE ALICERCE E VIGA BALDRAME COM 2 DEMÃOS DE TINTA ASFÁLTICA TIPO NEUTROL DA VEDACIT OU SIMILAR, EXCETO ARGAMASSA IMPERMEABILIZAÇÃO</t>
  </si>
  <si>
    <t>m2</t>
  </si>
  <si>
    <t>3.1.7</t>
  </si>
  <si>
    <t>3.1.8</t>
  </si>
  <si>
    <t>ESCAVAÇÃO MANUAL DE VALA PARA VIGA BALDRAME, SEM PREVISÃO DE FÔRMA. AF_06/2017</t>
  </si>
  <si>
    <t>3.1.9</t>
  </si>
  <si>
    <t>ALVENARIA DE BLOCOS DE CONCRETO ESTRUTURAL 14X19X29 CM, (ESPESSURA 14CM) FBK = 14,0 MPA, PARA PAREDES COM ÁREA LÍQUIDA MENOR QUE 6M², SEM VÃOS, UTILIZANDO COLHER DE PEDREIRO. AF_12/2014</t>
  </si>
  <si>
    <t>3.1.10</t>
  </si>
  <si>
    <t>74245/001</t>
  </si>
  <si>
    <t>PINTURA ACRILICA EM PISO CIMENTADO, DUAS DEMAOS</t>
  </si>
  <si>
    <t>4.0</t>
  </si>
  <si>
    <t>CONTAINER MONTADO IN LOCO</t>
  </si>
  <si>
    <t>4.1</t>
  </si>
  <si>
    <t>FUNDAÇÃO</t>
  </si>
  <si>
    <t>4.1.1</t>
  </si>
  <si>
    <t>4.1.2</t>
  </si>
  <si>
    <t>4.1.3</t>
  </si>
  <si>
    <t>4.1.4</t>
  </si>
  <si>
    <t>4.1.5</t>
  </si>
  <si>
    <t>CORTE E DOBRA DE AÇO CA-60, DIÂMETRO DE 5,0 MM, UTILIZADO EM ESTRUTURAS DIVERSAS, EXCETO LAJES. AF_12/2015</t>
  </si>
  <si>
    <t>KG</t>
  </si>
  <si>
    <t>4.1.6</t>
  </si>
  <si>
    <t>CORTE E DOBRA DE AÇO CA-50, DIÂMETRO DE 8,0 MM, UTILIZADO EM ESTRUTURAS DIVERSAS, EXCETO LAJES. AF_12/2015</t>
  </si>
  <si>
    <t>4.1.7</t>
  </si>
  <si>
    <t>CORTE E DOBRA DE AÇO CA-50, DIÂMETRO DE 10,0 MM, UTILIZADO EM ESTRUTURAS DIVERSAS, EXCETO LAJES. AF_12/2015</t>
  </si>
  <si>
    <t>4.1.8</t>
  </si>
  <si>
    <t>4.1.9</t>
  </si>
  <si>
    <t>4.1.10</t>
  </si>
  <si>
    <t>ARMAÇÃO DE BLOCO, VIGA BALDRAME OU SAPATA UTILIZANDO AÇO CA-50 DE 6,3 MM - MONTAGEM. AF_06/2017</t>
  </si>
  <si>
    <t>4.1.11</t>
  </si>
  <si>
    <t>ARMAÇÃO DE BLOCO, VIGA BALDRAME OU SAPATA UTILIZANDO AÇO CA-50 DE 10 MM - MONTAGEM. AF_06/2017</t>
  </si>
  <si>
    <t>4.1.12</t>
  </si>
  <si>
    <t>FABRICAÇÃO, MONTAGEM E DESMONTAGEM DE FÔRMA PARA VIGA BALDRAME, EM MADEIRA SERRADA, E=25 MM, 1 UTILIZAÇÃO. AF_06/2017</t>
  </si>
  <si>
    <t>4.1.13</t>
  </si>
  <si>
    <t>CONCRETAGEM DE BLOCOS DE COROAMENTO E VIGAS BALDRAMES, FCK 30 MPA, COM USO DE BOMBA ? LANÇAMENTO, ADENSAMENTO E ACABAMENTO. AF_06/2017</t>
  </si>
  <si>
    <t>4.1.14</t>
  </si>
  <si>
    <t>4.2</t>
  </si>
  <si>
    <t>PAREDES</t>
  </si>
  <si>
    <t>4.2.1</t>
  </si>
  <si>
    <t>MONTAGEM E DESMONTAGEM DE FÔRMA DE PILARES RETANGULARES E ESTRUTURAS SIMILARES COM ÁREA MÉDIA DAS SEÇÕES MENOR OU IGUAL A 0,25 M², PÉ-DIREIT
O SIMPLES, EM MADEIRA SERRADA, 1 UTILIZAÇÃO. AF_12/2015</t>
  </si>
  <si>
    <t>4.2.2</t>
  </si>
  <si>
    <t>MONTAGEM E DESMONTAGEM DE FÔRMA DE VIGA, ESCORAMENTO COM PONTALETE DE MADEIRA, PÉ-DIREITO SIMPLES, EM MADEIRA SERRADA, 1 UTILIZAÇÃO. AF_12/2015</t>
  </si>
  <si>
    <t>4.2.3</t>
  </si>
  <si>
    <t>ARMAÇÃO DE PILAR OU VIGA DE UMA ESTRUTURA CONVENCIONAL DE CONCRETO ARMADO EM UMA EDIFICAÇÃO TÉRREA OU SOBRADO UTILIZANDO AÇO CA-50 DE 6,3 MM
- MONTAGEM. AF_12/2015</t>
  </si>
  <si>
    <t>4.2.4</t>
  </si>
  <si>
    <t>ARMAÇÃO DE PILAR OU VIGA DE UMA ESTRUTURA CONVENCIONAL DE CONCRETO ARMADO EM UMA EDIFICAÇÃO TÉRREA OU SOBRADO UTILIZANDO AÇO CA-50 DE 10,0 M
M - MONTAGEM. AF_12/2015</t>
  </si>
  <si>
    <t>4.2.5</t>
  </si>
  <si>
    <t>CONCRETAGEM DE PILARES, FCK = 25 MPA, COM USO DE BALDES EM EDIFICAÇÃO COM SEÇÃO MÉDIA DE PILARES MENOR OU IGUAL A 0,25 M² - LANÇAMENTO, ADE
NSAMENTO E ACABAMENTO. AF_12/2015</t>
  </si>
  <si>
    <t>4.2.6</t>
  </si>
  <si>
    <t>CONCRETAGEM DE VIGAS E LAJES, FCK=20 MPA, PARA QUALQUER TIPO DE LAJE COM BALDES EM EDIFICAÇÃO TÉRREA, COM ÁREA MÉDIA DE LAJES MENOR OU IGUAL
A 20 M² - LANÇAMENTO, ADENSAMENTO E ACABAMENTO. AF_12/2015</t>
  </si>
  <si>
    <t>4.2.7</t>
  </si>
  <si>
    <t>CINTA DE AMARRAÇÃO DE ALVENARIA MOLDADA IN LOCO EM CONCRETO. AF_03/2016</t>
  </si>
  <si>
    <t>4.2.8</t>
  </si>
  <si>
    <t>ALVENARIA DE VEDAÇÃO DE BLOCOS CERÂMICOS FURADOS NA HORIZONTAL DE 9X14X19CM (ESPESSURA 9CM) DE PAREDES COM ÁREA LÍQUIDA MAIOR OU IGUAL A 6M² COM VÃOS E ARGAMASSA DE ASSENTAMENTO COM PREPARO EM BETONEIRA. AF_06/2014</t>
  </si>
  <si>
    <t>4.2.9</t>
  </si>
  <si>
    <t>CHAPISCO APLICADO EM ALVENARIAS E ESTRUTURAS DE CONCRETO INTERNAS, COM COLHER DE PEDREIRO. ARGAMASSA TRAÇO 1:3 COM PREPARO EM BETONEIRA 400L. AF_06/2014</t>
  </si>
  <si>
    <t>4.2.10</t>
  </si>
  <si>
    <t>(COMPOSIÇÃO REPRESENTATIVA) DO SERVIÇO DE EMBOÇO/MASSA ÚNICA, APLICADO MANUALMENTE, TRAÇO 1:2:8, EM BETONEIRA DE 400L, PAREDES INTERNAS, COM
EXECUÇÃO DE TALISCAS, EDIFICAÇÃO HABITACIONAL UNIFAMILIAR (CASAS) E EDIFICAÇÃO PÚBLICA PADRÃO. AF_12/2014</t>
  </si>
  <si>
    <t>4.2.11</t>
  </si>
  <si>
    <t>APLICAÇÃO DE FUNDO SELADOR ACRÍLICO EM PAREDES, UMA DEMÃO. AF_06/2014</t>
  </si>
  <si>
    <t>4.2.12</t>
  </si>
  <si>
    <t>APLICAÇÃO E LIXAMENTO DE MASSA LÁTEX EM PAREDES, DUAS DEMÃOS. AF_06/2014</t>
  </si>
  <si>
    <t>4.2.13</t>
  </si>
  <si>
    <t>APLICAÇÃO MANUAL DE PINTURA COM TINTA LÁTEX PVA EM PAREDES, DUAS DEMÃOS. AF_06/2014</t>
  </si>
  <si>
    <t>4.2.14</t>
  </si>
  <si>
    <t>TELHAMENTO COM TELHA EM AÇO GALVALUME, SIMPLES, TRAPEZOIDAL, NÃO PINTADA, OND17 - 0,50MM, KINGSPAN- ISOESTE OU SIMILAR</t>
  </si>
  <si>
    <t>4.2.15</t>
  </si>
  <si>
    <t>TUBO METALON GALVANIZADO, 40X20MM, E= 0,95MM</t>
  </si>
  <si>
    <t>4.2.16</t>
  </si>
  <si>
    <t>PINTURA DE ACABAMENTO COM APLICAÇÃO DE 02 DEMÃOS DE ESMALTE SINTÉTICO SOBRE SUPERFÍCIES METÁLICAS - R1</t>
  </si>
  <si>
    <t>4.2.17</t>
  </si>
  <si>
    <t>COMP-00000</t>
  </si>
  <si>
    <t>TUBO QUADRADO METALON 120 X 120</t>
  </si>
  <si>
    <t>4.2.18</t>
  </si>
  <si>
    <t>PINTURA DE ACABAMENTO COM LIXAMENTO, APLICAÇÃO DE 01 DEMÃO DE TINTA À BASE DE ZARCÃO E 02 DEMÃOS DE TINTA ESMALTE</t>
  </si>
  <si>
    <t>4.3</t>
  </si>
  <si>
    <t>PISOS E REVESTIMENTOS</t>
  </si>
  <si>
    <t>4.3.1</t>
  </si>
  <si>
    <t>(COMPOSIÇÃO REPRESENTATIVA) DO SERVIÇO DE CONTRAPISO EM ARGAMASSA TRAÇO 1:4 (CIM E AREIA), EM BETONEIRA 400 L, ESPESSURA 3 CM ÁREAS SECAS E
3 CM ÁREAS MOLHADAS, PARA EDIFICAÇÃO HABITACIONAL UNIFAMILIAR (CASA) E
EDIFICAÇÃO PÚBLICA PADRÃO. AF_11/2014</t>
  </si>
  <si>
    <t>4.3.2</t>
  </si>
  <si>
    <t>REVESTIMENTO CERÂMICO PARA PISO COM PLACAS TIPO ESMALTADA EXTRA DE DIMENSÕES 45X45 CM APLICADA EM AMBIENTES DE ÁREA MAIOR QUE 10 M2. AF_06/2014</t>
  </si>
  <si>
    <t>4.3.3</t>
  </si>
  <si>
    <t>REVESTIMENTO CERÂMICO PARA PISO OU PAREDE, 46 X 46 CM, PEI 5, INCENOR, COMUM BRANCO, ANTI-DERRAPANTE, RETIFICADO, REF.62650 OU SIMILAR, APLICADA C/ ARGAMASSA IND. AC-II, REJUNTE ACRÍLICO, EXCETO REGULARIZAÇÃO DE BASE/EMBOÇO</t>
  </si>
  <si>
    <t>4.3.4</t>
  </si>
  <si>
    <t>REVESTIMENTO CERÂMICO PARA PISO OU PAREDE, 45 X 45 CM, ELIANE, LINHA CARGO PLUS BONE OU SIMILAR, APLICADO COM ARGAMASSA INDUSTRIALIZADA AC-II, REJUNTADO, EXCLUSIVE REGULARIZAÇÃO DE BASE OU EMBOÇO</t>
  </si>
  <si>
    <t>4.4</t>
  </si>
  <si>
    <t>TETO</t>
  </si>
  <si>
    <t>4.4.1</t>
  </si>
  <si>
    <t>FORRO EM DRYWALL, PARA AMBIENTES COMERCIAIS, INCLUSIVE ESTRUTURA DE FIXAÇÃO. AF_05/2017_P</t>
  </si>
  <si>
    <t>4.4.2</t>
  </si>
  <si>
    <t>APLICAÇÃO E LIXAMENTO DE MASSA LÁTEX EM TETO, DUAS DEMÃOS. AF_06/2014</t>
  </si>
  <si>
    <t>4.4.3</t>
  </si>
  <si>
    <t>APLICAÇÃO MANUAL DE PINTURA COM TINTA LÁTEX PVA EM TETO, DUAS DEMÃOS. AF_06/2014</t>
  </si>
  <si>
    <t>4.4.4</t>
  </si>
  <si>
    <t>ISOLAMENTO ACÚSTICO C/ PAINEL EM LÃ DE VIDRO E = 50MM (ISOVER-SANTA MARINA REF PSI - 30/50MM OU SIMILAR)</t>
  </si>
  <si>
    <t>4.5</t>
  </si>
  <si>
    <t>ESQUADRIAS METÁLICAS</t>
  </si>
  <si>
    <t>4.5.1</t>
  </si>
  <si>
    <t>MOLA HIDRAULICA DE PISO PARA PORTA DE VIDRO TEMPERADO</t>
  </si>
  <si>
    <t>4.5.2</t>
  </si>
  <si>
    <t>JANELA DE ALUMÍNIO DE CORRER COM 2 FOLHAS PARA VIDROS, COM VIDROS, GRADE, BATENTE, ACABAMENTO COM ACETATO OU BRILHANTE NA COR BRANCO E FERRAGENS - 100CM x 150CM. EXCLUSIVE ALIZAR E CONTRAMARCO. FORNECIMENTO E INSTALAÇÃO. AF_12/2019</t>
  </si>
  <si>
    <t>4.5.3</t>
  </si>
  <si>
    <t>JANELA BASCULANTE ALUMÍNIO BRANCO UMA SEÇÃO COM GRADE VIDRO MINI BOREAL - 0,60x0,60</t>
  </si>
  <si>
    <t>4.6</t>
  </si>
  <si>
    <t>ESQUADRIAS DE MADEIRA</t>
  </si>
  <si>
    <t>4.6.1</t>
  </si>
  <si>
    <t>KIT DE PORTA DE MADEIRA PARA PINTURA, SEMI-OCA (LEVE OU MÉDIA), PADRÃO POPULAR, 90X210CM, ESPESSURA DE 3,5CM, ITENS INCLUSOS: DOBRADIÇAS, MO
NTAGEM E INSTALAÇÃO DO BATENTE, FECHADURA COM EXECUÇÃO DO FURO - FORNECIMENTO E INSTALAÇÃO. AF_12/2019</t>
  </si>
  <si>
    <t>4.6.2</t>
  </si>
  <si>
    <t>FUNDO SINTETICO NIVELADOR BRANCO</t>
  </si>
  <si>
    <t>4.6.3</t>
  </si>
  <si>
    <t>EMASSAMENTO DE SUPERFÍCIE, COM APLICAÇÃO DE 01 DEMÃO DE MASSA A ÓLEO, LIXAMENTO E RETOQUES</t>
  </si>
  <si>
    <t>4.6.4</t>
  </si>
  <si>
    <t>74065/003</t>
  </si>
  <si>
    <t>PINTURA ESMALTE BRILHANTE PARA MADEIRA, DUAS DEMAOS, SOBRE FUNDO NIVELADOR BRANCO</t>
  </si>
  <si>
    <t>4.7</t>
  </si>
  <si>
    <t>PORTA DE VIDRO</t>
  </si>
  <si>
    <t>4.7.1</t>
  </si>
  <si>
    <t>VIDRO TEMPERADO 10 MM, LISO, TRANSPARENTE, COM FERRAGENS</t>
  </si>
  <si>
    <t>4.7.2</t>
  </si>
  <si>
    <t>PUXADOR DUPLO PARA PORTA, EM ALUMÍNIO, CROMADO, DA BRUMET, REF. 2954 OU SIMILAR</t>
  </si>
  <si>
    <t>4.8</t>
  </si>
  <si>
    <t>INSTALAÇÕES ELÉTRICAS</t>
  </si>
  <si>
    <t>4.8.1</t>
  </si>
  <si>
    <t>PONTO DE LUZ EM TETO OU PAREDE, COM ELETRODUTO DE PVC FLEXIVEL SANFONADO EMBUTIDO Ø 3/4"</t>
  </si>
  <si>
    <t>4.8.2</t>
  </si>
  <si>
    <t>LUMINÁRIA TUBULAR COM LÂMPADA LED DE 2 X 9/10 W / BIVOLT</t>
  </si>
  <si>
    <t>4.8.3</t>
  </si>
  <si>
    <t>LUMINÁRIA TUBULAR COM LÂMPADA LED DE 1 X 9/10 W / BIVOLT</t>
  </si>
  <si>
    <t>4.8.4</t>
  </si>
  <si>
    <t>PONTO DE INTERRUPTOR 01 SEÇÃO (1 S) EMBUTIDO COM ELETRODUTO DE PVC FLEXÍVEL SANFONADO Ø 3/4"</t>
  </si>
  <si>
    <t>4.8.5</t>
  </si>
  <si>
    <t>PONTO DE INTERRUPTOR 02 SEÇÕES (2 S) EMBUTIDO COM ELETRODUTO DE PVC FLEXÍVEL SANFONADO EMBUTIDO Ø 3/4"</t>
  </si>
  <si>
    <t>4.8.6</t>
  </si>
  <si>
    <t>PONTO DE TOMADA RESIDENCIAL INCLUINDO TOMADA (2 MÓDULOS) 20A/250V, CAIXA ELÉTRICA, ELETRODUTO, CABO, RASGO, QUEBRA E CHUMBAMENTO. AF_01/2016</t>
  </si>
  <si>
    <t>4.8.7</t>
  </si>
  <si>
    <t>PONTO DE TOMADA 2P+T, ABNT, DE EMBUTIR, 10 A, COM ELETRODUTO DE PVC FLEXÍVEL SANFONADO EMBUTIDO Ø 3/4", FIO RIGIDO 2,5MM² (FIO 12), INCLUSIVE PLACA EM PVC E ATERRAMENTO</t>
  </si>
  <si>
    <t>4.8.8</t>
  </si>
  <si>
    <t>LUMINÁRIA DE EMERGÊNCIA, DE SOBREPOR, TIPO BLOCO AUTÔNOMO, COM AUTONOMIA DE 1H, MODELO LLE-LLEDDF, DA KBR OU SIMILAR</t>
  </si>
  <si>
    <t>4.9</t>
  </si>
  <si>
    <t>INSTALAÇÕES DE CABEAMENTO ESTRUTURADO</t>
  </si>
  <si>
    <t>4.9.1</t>
  </si>
  <si>
    <t>PONTO PARA CABEAMENTO ESTRUTURADO EMBUTIDO, COM ELETRODUTO PVC RÍGIDO Ø 3/4" C/CABO UTP 4 PARES CAT. 5E</t>
  </si>
  <si>
    <t>4.10</t>
  </si>
  <si>
    <t>INSTALAÇÕES HIDROSSANITÁRIAS</t>
  </si>
  <si>
    <t>4.10.1</t>
  </si>
  <si>
    <t>PONTO DE ÁGUA FRIA EMBUTIDO, C/MATERIAL PVC RÍGIDO ROSCÁVEL Ø 3/4"</t>
  </si>
  <si>
    <t>4.10.2</t>
  </si>
  <si>
    <t>PONTO DE ESGOTO COM TUBO DE PVC RÍGIDO SOLDÁVEL DE Ø 100 MM (VASO SANITÁRIO)</t>
  </si>
  <si>
    <t>4.10.3</t>
  </si>
  <si>
    <t>PONTO DE ESGOTO COM TUBO DE PVC RÍGIDO SOLDÁVEL DE Ø 40 MM (LAVATÓRIOS, MICTÓRIOS, RALOS SIFONADOS, ETC...)</t>
  </si>
  <si>
    <t>4.10.4</t>
  </si>
  <si>
    <t>RALO SIFONADO EM PVC D = 100 MM, SAÍDA 40 MM, COM GRELHA ACABAMENTO BRANCO</t>
  </si>
  <si>
    <t>4.10.5</t>
  </si>
  <si>
    <t>VASO SANITARIO SIFONADO CONVENCIONAL PARA PCD SEM FURO FRONTAL COM LOUÇA BRANCA SEM ASSENTO, INCLUSO CONJUNTO DE LIGAÇÃO PARA BACIA SANITÁRI
A AJUSTÁVEL - FORNECIMENTO E INSTALAÇÃO. AF_01/2020</t>
  </si>
  <si>
    <t>4.10.6</t>
  </si>
  <si>
    <t>ASSENTO SANITÁRIO CONVENCIONAL - FORNECIMENTO E INSTALACAO. AF_01/2020</t>
  </si>
  <si>
    <t>4.10.7</t>
  </si>
  <si>
    <t>LAVATÓRIO LOUÇA BRANCA SUSPENSO, 29,5 X 39CM OU EQUIVALENTE, PADRÃO POPULAR - FORNECIMENTO E INSTALAÇÃO. AF_01/2020</t>
  </si>
  <si>
    <t>4.10.8</t>
  </si>
  <si>
    <t>TORNEIRA CROMADA DE MESA, 1/2 OU 3/4, PARA LAVATÓRIO, PADRÃO POPULAR - FORNECIMENTO E INSTALAÇÃO. AF_01/2020</t>
  </si>
  <si>
    <t>4.10.9</t>
  </si>
  <si>
    <t>KIT DE REGISTRO DE GAVETA BRUTO DE LATÃO ¾", INCLUSIVE CONEXÕES, ROSCÁVEL, INSTALADO EM RAMAL DE ÁGUA FRIA - FORNECIMENTO E INSTALAÇÃO. AF_1
2/2014</t>
  </si>
  <si>
    <t>4.10.10</t>
  </si>
  <si>
    <t>BARRA DE APOIO RETA, EM ACO INOX POLIDO, COMPRIMENTO 70 CM, FIXADA NA PAREDE - FORNECIMENTO E INSTALAÇÃO. AF_01/2020</t>
  </si>
  <si>
    <t>4.10.11</t>
  </si>
  <si>
    <t>BARRA DE APOIO RETA, EM ACO INOX POLIDO, COMPRIMENTO 80 CM, FIXADA NA PAREDE - FORNECIMENTO E INSTALAÇÃO. AF_01/2020</t>
  </si>
  <si>
    <t>4.10.12</t>
  </si>
  <si>
    <t>BARRA DE APOIO LATERAL ARTICULADA, COM TRAVA, EM ACO INOX POLIDO, FIXADA NA PAREDE - FORNECIMENTO E INSTALAÇÃO. AF_01/2020</t>
  </si>
  <si>
    <t>4.10.13</t>
  </si>
  <si>
    <t xml:space="preserve">PORTA-PAPEL HIGIÊNICO, LINHA DOMUS, REF. 102 C40, DA MEBER OU SIMILAR </t>
  </si>
  <si>
    <t>4.10.14</t>
  </si>
  <si>
    <t>PORTA PAPEL TOALHA PARA PAPEL INTERFOLHA 2 OU 3 DOBRAS, INJETADO COM A FRENTE EM PLÁSTICO ABS BRANCO, COM VISOR FRONTAL PARA CONTROLE DE SUBSTITUIÇÃO DO PAPEL INTERFOLHA E FUNDO EM PLÁSTICO ABS CINZA.</t>
  </si>
  <si>
    <t>4.10.15</t>
  </si>
  <si>
    <t xml:space="preserve">PORTA SABÃO LIQUIDO DE PLÁSTICO </t>
  </si>
  <si>
    <t>5.0</t>
  </si>
  <si>
    <t>COBERTURA</t>
  </si>
  <si>
    <t>5.1</t>
  </si>
  <si>
    <t>C.M.</t>
  </si>
  <si>
    <t>TOLDO EM POLICARBONATO CINZA REFLECTIVO, E= 6 MM OU SIMILAR</t>
  </si>
  <si>
    <t>5.2</t>
  </si>
  <si>
    <t>EXECUÇÃO DE PLATIBANDA EM CHAPAS DE AÇO GALVANIZADO Nº18 FIXADA EM ESTRUTURA METÁLICA, MONTANTES EM PERFIL "U" DE 50X25MM H=1,20, ESPAÇADOS EM 1,00M</t>
  </si>
  <si>
    <t>5.3</t>
  </si>
  <si>
    <t>5.4</t>
  </si>
  <si>
    <t>RUFO EM CHAPA DE AÇO GALVANIZADO NÚMERO 24, CORTE DE 25 CM, INCLUSO TRANSPORTE VERTICAL. AF_07/2019</t>
  </si>
  <si>
    <t>m</t>
  </si>
  <si>
    <t>5.5</t>
  </si>
  <si>
    <t>CALHA EM CHAPA DE AÇO GALVANIZADO NÚMERO 24, DESENVOLVIMENTO DE 100 CM, INCLUSO TRANSPORTE VERTICAL. AF_07/2019</t>
  </si>
  <si>
    <t>5.6</t>
  </si>
  <si>
    <t>CAIXA D´ÁGUA EM POLIETILENO, 2000 LITROS, COM ACESSÓRIOS</t>
  </si>
  <si>
    <t>5.7</t>
  </si>
  <si>
    <t>5.8</t>
  </si>
  <si>
    <t>FABRICAÇÃO E INSTALAÇÃO DE TESOURA INTEIRA EM AÇO,
VÃO DE 12 M, PARA TELHA ONDULADA DE FIBROCIMENTO,
METÁLICA, PLÁSTICA OU TERMOACÚSTICA, INCLUSO
IÇAMENTO. AF_12/2015</t>
  </si>
  <si>
    <t>5.9</t>
  </si>
  <si>
    <t>TRAMA DE AÇO COMPOSTA POR TERÇAS PARA TELHADOS
DE ATÉ 2 ÁGUAS PARA TELHA ONDULADA DE
FIBROCIMENTO, METÁLICA, PLÁSTICA OU TERMOACÚSTICA,
INCLUSO TRANSPORTE VERTICAL. AF_07/2019</t>
  </si>
  <si>
    <t>5.10</t>
  </si>
  <si>
    <t>TELHAMENTO COM TELHA DE AÇO/ALUMÍNIO E = 0,5 MM, COM ATÉ 2 ÁGUAS, INCLUSO IÇAMENTO. AF_07/2019</t>
  </si>
  <si>
    <t>5.11</t>
  </si>
  <si>
    <t>ED-48402</t>
  </si>
  <si>
    <t xml:space="preserve">COLOCAÇÃO DE CUMEEIRA GALVANIZADA TRAPEZOIDAL E = 0,50 MM, SIMPLES 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</si>
  <si>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</si>
  <si>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>6.0</t>
  </si>
  <si>
    <t>PISO</t>
  </si>
  <si>
    <t>6.1</t>
  </si>
  <si>
    <t xml:space="preserve">GRAMA ESMERALDA EM PLACAS, FORNECIMENTO E PLANTIO </t>
  </si>
  <si>
    <t>6.2</t>
  </si>
  <si>
    <t>S07657</t>
  </si>
  <si>
    <t>LIMITADOR DE GRAMA COM BORDA FINA, L=12,5CM</t>
  </si>
  <si>
    <t>6.3</t>
  </si>
  <si>
    <t>EXECUÇÃO DE PASSEIO (CALÇADA) OU PISO DE CONCRETO COM CONCRETO MOLDADO IN LOCO, FEITO EM OBRA, ACABAMENTO CONVENCIONAL, ESPESSURA 8 CM, ARMADO. AF_07/2016</t>
  </si>
  <si>
    <t>6.4</t>
  </si>
  <si>
    <t>6.5</t>
  </si>
  <si>
    <t>S02238</t>
  </si>
  <si>
    <t>PAVIMENTAÇÃO C/ BRITA GRANÍTICA Nº1, ESPALHADA, E = 5,0CM</t>
  </si>
  <si>
    <t>6.6</t>
  </si>
  <si>
    <t>6.7</t>
  </si>
  <si>
    <t>S07324</t>
  </si>
  <si>
    <t>PISO TÁTIL DIRECIONAL E/OU ALERTA, DE CONCRETO, COLORIDO, P/DEFICIENTES VISUAIS, DIMENSÕES 25X25CM, APLICADO COM ARGAMASSA INDUSTRIALIZADA AC-II, REJUNTADO, EXCLUSIVE REGULARIZAÇÃO DE BASE</t>
  </si>
  <si>
    <t>6.8</t>
  </si>
  <si>
    <t>S07323</t>
  </si>
  <si>
    <t>PISO TÁTIL DIRECIONAL E/OU ALERTA, EM BORRACHA, P/DEFICIENTES VISUAIS, DIMENSÕES 25X25CM, APLICADO, REJUNTADO, EXCLUSIVE REGULARIZAÇÃO DE BASE</t>
  </si>
  <si>
    <t>7.0</t>
  </si>
  <si>
    <t>7.1</t>
  </si>
  <si>
    <t>COMP-401364</t>
  </si>
  <si>
    <t>MURO EM ALVENARIA BLOCO CERÂMICO, E= 0,09M, C/ ALV DE PEDRA 0,35 X 0,60M, COLUNAS (9X20CM) E CINTAMENTO (9X15CM) SUPERIOR E INFERIOR CONCRETO ARMADO FCK = 15,0 MPA CADA 3,00M, COM CHAPISCO - H=2,50M</t>
  </si>
  <si>
    <t>7.2</t>
  </si>
  <si>
    <t>7.3</t>
  </si>
  <si>
    <t>7.4</t>
  </si>
  <si>
    <t xml:space="preserve">02200/ORSE </t>
  </si>
  <si>
    <t>APLICAÇÃO DE RESINA SOBRE REVESTIMENTO DE PEDRA PISO OU PAREDE</t>
  </si>
  <si>
    <t>7.5</t>
  </si>
  <si>
    <t>S08637</t>
  </si>
  <si>
    <t>CHAPIM DE CONCRETO PRÉ-MOLDADO</t>
  </si>
  <si>
    <t>7.6</t>
  </si>
  <si>
    <t>S02322</t>
  </si>
  <si>
    <t>PINTURA DE ACABAMENTO COM APLICAÇÃO DE 02 DEMÃOS DE TINTA MINERAL EM PÓ (HIDRACOR OU SIMILAR)</t>
  </si>
  <si>
    <t>7.7</t>
  </si>
  <si>
    <t>7.8</t>
  </si>
  <si>
    <t>APLICAÇÃO MANUAL DE MASSA ACRÍLICA EM PAREDES EXTERNAS DE CASAS, DUAS DEMÃOS. AF_05/2017</t>
  </si>
  <si>
    <t>7.9</t>
  </si>
  <si>
    <t>APLICAÇÃO MANUAL DE PINTURA COM TINTA LÁTEX ACRÍLICA EM PAREDES, DUAS DEMÃOS. AF_06/2014</t>
  </si>
  <si>
    <t>8.0</t>
  </si>
  <si>
    <t>ESQUADRIAS</t>
  </si>
  <si>
    <t>8.1</t>
  </si>
  <si>
    <t>8.1.1</t>
  </si>
  <si>
    <t>S09035</t>
  </si>
  <si>
    <t>GRADIL NYLOFOR 3D, MALHA 20X5CM, Ø 5MM 250X243 CM, PINTURA BRANCA, VERDE E PRETA, BELGO OU SIMILAR, INCLUSIVE POSTES (SECÇÃO 60X40MM E H=3,20M) E ACESSÓRIOS</t>
  </si>
  <si>
    <t>8.1.2</t>
  </si>
  <si>
    <t>S10812</t>
  </si>
  <si>
    <t>GRADIL NYLOFOR3D, MALHA 20X5CM, Ø 5MM 250X203 CM, BELGO OU SIMILAR, INCLUSIVE POSTES (SECÇÃO 60X40MM E H=2,60M) E ACESSÓRIOS</t>
  </si>
  <si>
    <t>8.1.3</t>
  </si>
  <si>
    <t>I09357</t>
  </si>
  <si>
    <t>PORTÃO EM GRADIL BELGO NYLOFORD 3D, DE CORRER, SOLDADO EM QUADRO DE TUBO GALV. 2" COM CANTONEIRA 3/4", MONTANTES EM TUBO GALVANIZADO 4", INCLUSIVE FERROLHO E RODÍZIOS</t>
  </si>
  <si>
    <t>9.0</t>
  </si>
  <si>
    <t>INSTALAÇÕES</t>
  </si>
  <si>
    <t>9.1</t>
  </si>
  <si>
    <t>9.1.1</t>
  </si>
  <si>
    <t>S11136</t>
  </si>
  <si>
    <t>ENTRADA DE ENERGIA ELÉTRICA TRIFÁSICA DEMANDA ENTRE 15,2 E 19 KW - REV 01</t>
  </si>
  <si>
    <t>un</t>
  </si>
  <si>
    <t>9.1.2</t>
  </si>
  <si>
    <t>S00440</t>
  </si>
  <si>
    <t>INTERLIGAÇÃO ENTRE A MEDIÇÃO E O QUADRO DE DISTRIBUIÇÃO COM ELETRODUTO DE 1 1/2" E 4 CONDUTORES DE 10,0 MM2</t>
  </si>
  <si>
    <t>9.1.3</t>
  </si>
  <si>
    <t>ESCAVAÇÃO MANUAL DE VALA COM PROFUNDIDADE MENOR OU IGUAL A 1,30 M. AF_03/2016</t>
  </si>
  <si>
    <t>9.1.4</t>
  </si>
  <si>
    <t>REATERRO MANUAL APILOADO COM SOQUETE. AF_10/2017</t>
  </si>
  <si>
    <t>9.2</t>
  </si>
  <si>
    <t>9.2.1</t>
  </si>
  <si>
    <t>COMP-835532</t>
  </si>
  <si>
    <t>INTERLIGAÇÃO ENTRE POSTE DE ENTRADA E RACK COM ELETRODUTO DE 1 1/2" E CABO LÓGICO CAT 5E 4 PARES</t>
  </si>
  <si>
    <t>9.3</t>
  </si>
  <si>
    <t>9.3.1</t>
  </si>
  <si>
    <t>74166/001</t>
  </si>
  <si>
    <t>CAIXA DE INSPEÇÃO EM CONCRETO PRÉ-MOLDADO DN 60CM COM TAMPA H= 60CM - FORNECIMENTO E INSTALACAO</t>
  </si>
  <si>
    <t>9.3.2</t>
  </si>
  <si>
    <t>CAIXA DE GORDURA DUPLA (CAPACIDADE: 126 L), RETANGULAR, EM ALVENARIA COM BLOCOS DE CONCRETO, DIMENSÕES INTERNAS = 0,4X0,7 M, ALTURA INTERNA = 0,8 M. AF_05/2018</t>
  </si>
  <si>
    <t>9.3.3</t>
  </si>
  <si>
    <t>TUBO PVC, SERIE NORMAL, ESGOTO PREDIAL, DN 100 MM, FORNECIDO E INSTALADO EM PRUMADA DE ESGOTO SANITÁRIO OU VENTILAÇÃO. AF_12/2014</t>
  </si>
  <si>
    <t>9.3.4</t>
  </si>
  <si>
    <t xml:space="preserve">JUNÇÃO SIMPLES EM PVC RÍGIDO SOLDÁVEL, PARA ESGOTO PRIMÁRIO, DIÂM = 100 X 50MM </t>
  </si>
  <si>
    <t>9.3.5</t>
  </si>
  <si>
    <t>JUNÇÃO SIMPLES EM PVC RÍGIDO SOLDÁVEL, PARA ESGOTO PRIMÁRIO, DIÂM = 50 X 50MM</t>
  </si>
  <si>
    <t>9.3.6</t>
  </si>
  <si>
    <t>TÊ SANITÁRIO EM PVC RÍGIDO SOLDÁVEL, PARA ESGOTO PRIMÁRIO, DIÂM = 50 X 50MM</t>
  </si>
  <si>
    <t>9.3.7</t>
  </si>
  <si>
    <t>TUBO PVC, SERIE NORMAL, ESGOTO PREDIAL, DN 50 MM, FORNECIDO E INSTALADO EM RAMAL DE DESCARGA OU RAMAL DE ESGOTO SANITÁRIO. AF_12/2014</t>
  </si>
  <si>
    <t>9.3.8</t>
  </si>
  <si>
    <t xml:space="preserve">89865/SINAPI </t>
  </si>
  <si>
    <t>TUBO, PVC, SOLDÁVEL, DN 25MM, INSTALADO EM DRENO DE AR-CONDICIONADO - FORNECIMENTO E INSTALAÇÃO. AF_12/2014</t>
  </si>
  <si>
    <t>9.3.9</t>
  </si>
  <si>
    <t>89362</t>
  </si>
  <si>
    <t>JOELHO 90 GRAUS, PVC, SOLDÁVEL, DN 25MM, INSTALADO EM RAMAL OU SUB-RAMAL DE ÁGUA - FORNECIMENTO E INSTALAÇÃO. AF_12/2014</t>
  </si>
  <si>
    <t>9.3.10</t>
  </si>
  <si>
    <t xml:space="preserve">01027/ORSE </t>
  </si>
  <si>
    <t>TUBO PVC RÍGIDO SOLDÁVEL MARROM P/ ÁGUA, D = 20 MM (1/2")</t>
  </si>
  <si>
    <t>9.3.11</t>
  </si>
  <si>
    <t>TE, PVC, SOLDÁVEL, DN 20MM, INSTALADO EM RAMAL OU SUB-RAMAL DE ÁGUA - FORNECIMENTO E INSTALAÇÃO. AF_12/2014</t>
  </si>
  <si>
    <t>9.3.12</t>
  </si>
  <si>
    <t>JOELHO 90 GRAUS COM BUCHA DE LATÃO, PVC, SOLDÁVEL, DN 25MM, X 3/4 INSTALADO EM RAMAL OU SUB-RAMAL DE ÁGUA - FORNECIMENTO E INSTALAÇÃO. AF_1
2/2014</t>
  </si>
  <si>
    <t>9.3.13</t>
  </si>
  <si>
    <t>S02082</t>
  </si>
  <si>
    <t>9.3.14</t>
  </si>
  <si>
    <t>REGISTRO DE ESFERA, PVC, SOLDÁVEL, DN 32 MM, INSTALADO EM RESERVAÇÃO DE ÁGUA DE EDIFICAÇÃO QUE POSSUA RESERVATÓRIO DE FIBRA/FIBROCIMENTO FORNECIMENTO E INSTALAÇÃO. AF_06/2016</t>
  </si>
  <si>
    <t>9.3.15</t>
  </si>
  <si>
    <t>03201/ORSE</t>
  </si>
  <si>
    <t>REGISTRO TIPO ESFERA EM PVC C/BORBOLETA, D = 3/4" - ENTRADA GERAL</t>
  </si>
  <si>
    <t>9.4</t>
  </si>
  <si>
    <t>INSTALAÇÕES SPDA</t>
  </si>
  <si>
    <t>9.4.1</t>
  </si>
  <si>
    <t>9.4.1.1</t>
  </si>
  <si>
    <t>9.4.2</t>
  </si>
  <si>
    <t>ADMINISTRAÇÃO LOCAL, ELABORAÇÃO DE LAUDO TÉCNICO E MEDIÇÕES DO SPDA E ATERRAMENTO</t>
  </si>
  <si>
    <t>9.4.2.1</t>
  </si>
  <si>
    <t>88264</t>
  </si>
  <si>
    <t>ELETRICISTA COM ENCARGOS COMPLEMENTARES</t>
  </si>
  <si>
    <t>H</t>
  </si>
  <si>
    <t>9.4.3</t>
  </si>
  <si>
    <t>SUBSISTEMA DE CAPTAÇÃO DO SPDA</t>
  </si>
  <si>
    <t>9.4.3.1</t>
  </si>
  <si>
    <t>S09392</t>
  </si>
  <si>
    <t>CABO DE COBRE NÚ 35 MM2 - FORNECIMENTO E ASSENTAMENTO (3,16M/KG)</t>
  </si>
  <si>
    <t>kg</t>
  </si>
  <si>
    <t>9.4.3.2</t>
  </si>
  <si>
    <t>S11132</t>
  </si>
  <si>
    <t>PRESILHA DE LATÃO, L=20MM, PARA FIXAÇÃO DE CABOS DE COBRE, FURO D=5MM, PARA CABOS 35MM² A 50MM², REF:TEL-744 OU SIMILAR (SPDA)</t>
  </si>
  <si>
    <t>9.4.3.3</t>
  </si>
  <si>
    <t>S07928</t>
  </si>
  <si>
    <t>TERMINAL DE COMPRESSÃO PARA CABO DE 35 MM2 - FORNECIMENTO E INSTALAÇÃO</t>
  </si>
  <si>
    <t>9.4.4</t>
  </si>
  <si>
    <t>SUBSISTEMA DE ATERRAMENTO DO SPDA</t>
  </si>
  <si>
    <t>9.4.4.1</t>
  </si>
  <si>
    <t>ESCAVAÇÃO MANUAL DE VALA COM PROFUNDIDADE MENOR OU IGUAL A 1,30 M. AF_ 03/2016</t>
  </si>
  <si>
    <t>9.4.4.2</t>
  </si>
  <si>
    <t>CAIXA DE PASSAGEM 30X30X40 COM TAMPA E DRENO BRITA</t>
  </si>
  <si>
    <t>9.4.4.3</t>
  </si>
  <si>
    <t>S08082</t>
  </si>
  <si>
    <t>CABO DE COBRE NÚ 50 MM2 - FORNECIMENTO E ASSENTAMENTO (2,27M/KG)</t>
  </si>
  <si>
    <t>9.4.4.4</t>
  </si>
  <si>
    <t>9.4.4.5</t>
  </si>
  <si>
    <t>9.4.4.6</t>
  </si>
  <si>
    <t>S09379</t>
  </si>
  <si>
    <t>HASTE COBREADA COPPERWELD P/ATERRAMENTO D= 5/8" X 2,40M</t>
  </si>
  <si>
    <t>9.4.4.7</t>
  </si>
  <si>
    <t>S10907</t>
  </si>
  <si>
    <t>CONECTOR CABO-HASTE EM BRONZE NATURAL PARA 2 CABOS COBRE DE 16MM² A 70MM² COM GRAMPO "U" E PORCAS DE AÇO GALV.REF:TEL-583 OU SIMILAR - FORNECIMENTO E INSTALAÇÃO</t>
  </si>
  <si>
    <t>9.4.4.8</t>
  </si>
  <si>
    <t>9.4.5</t>
  </si>
  <si>
    <t>CONEXÃO DO ATERRAMENTO ELÉTRICO COM O DE SPDA</t>
  </si>
  <si>
    <t>9.4.5.1</t>
  </si>
  <si>
    <t>ELETRODUTO DE AÇO GALVANIZADO, CLASSE LEVE, DN 20 MM (3/4"), APARENTE, INSTALADO EM PAREDE - FORNECIMENTO E INSTALAÇÃO. AF_11/2016_P</t>
  </si>
  <si>
    <t>9.4.5.2</t>
  </si>
  <si>
    <t>CABO DE COBRE FLEXÍVEL ISOLADO, 16 MM², ANTI-CHAMA 0,6/1,0 KV, PARA CIRCUITOS TERMINAIS - FORNECIMENTO E INSTALAÇÃO. AF_12/2015</t>
  </si>
  <si>
    <t>9.4.5.3</t>
  </si>
  <si>
    <t>S07927</t>
  </si>
  <si>
    <t>TERMINAL DE COMPRESSÃO PARA CABO DE 16 MM2 - FORNECIMENTO E INSTALAÇÃO</t>
  </si>
  <si>
    <t>9.4.5.4</t>
  </si>
  <si>
    <t>S11304</t>
  </si>
  <si>
    <t>CONECTOR RETO DE ALUMINIO PARA ELETRODUTO DE 3/4", PARA ADAPTAR ENTRADA DE ELETRODUTO METALICO FLEXIVEL EM QUADROS - FORNECIMENTO E INSTALAÇÃO</t>
  </si>
  <si>
    <t>9.4.5.5</t>
  </si>
  <si>
    <t>CONDULETE DE ALUMÍNIO, TIPO C, PARA ELETRODUTO DE AÇO GALVANIZADO DN 20 MM (3/4''), APARENTE - FORNECIMENTO E INSTALAÇÃO. AF_11/2016_P</t>
  </si>
  <si>
    <t>9.5</t>
  </si>
  <si>
    <t>MÓVEIS</t>
  </si>
  <si>
    <t>9.5.1</t>
  </si>
  <si>
    <t>FORNECIMENTO E INSTALAÇÃO DE ARMÁRIO PARA PIA DA COZINHA EM MDF NA COR BRANCO, COM DUAS PORTAS E PRATELEIRA</t>
  </si>
  <si>
    <t>10.0</t>
  </si>
  <si>
    <t>PAISAGISMO</t>
  </si>
  <si>
    <t>10.1</t>
  </si>
  <si>
    <t>IMPERMEABILIZAÇÃO - FORNECIMENTO E APLICAÇÃO DE MANTA GEOTEXTIL RT-10, RESISTENCIA A TRAÇÃO=10KN/M (ANTIGO BIDIM OP-20 OU SIMILAR) EM COLCHÕES DRENANTES</t>
  </si>
  <si>
    <t>10.2</t>
  </si>
  <si>
    <t>FORNECIMENTO E ESPALHAMENTO DE TERRA VEGETAL PREPARADA</t>
  </si>
  <si>
    <t>10.3</t>
  </si>
  <si>
    <t>ADUBO MINERAL NPK (10-10-10)</t>
  </si>
  <si>
    <t>10.4</t>
  </si>
  <si>
    <t>ADUBAÇÃO QUIMÍCA À BASE DE NPK DO GRAMADO COM JARDINEIRO</t>
  </si>
  <si>
    <t>10.5</t>
  </si>
  <si>
    <t>PLANTA - MOREIA (DIETES BICOLOR), FORNECIMENTO E PLANTIO</t>
  </si>
  <si>
    <t>10.6</t>
  </si>
  <si>
    <t>COMP-PRÓPRIA</t>
  </si>
  <si>
    <t>PLANTA - PODOCARPO, FORNECIMENTO E PLANTIO</t>
  </si>
  <si>
    <t>10.7</t>
  </si>
  <si>
    <t>PLANTA - YUCA ELEFANTE (YUCCA ELEPHANTIPES), H=1,60M FORNECIMENTO E PLANTIO</t>
  </si>
  <si>
    <t>10.8</t>
  </si>
  <si>
    <t>PAVIMENTAÇÃO ORNAMENTAL COM SEIXO ROLADO ESPALHADO</t>
  </si>
  <si>
    <t>11.0</t>
  </si>
  <si>
    <t>LIMPEZA E CARGAS MANUAIS</t>
  </si>
  <si>
    <t>11.1</t>
  </si>
  <si>
    <t>11.2</t>
  </si>
  <si>
    <t>CARGA MANUAL DE ENTULHO EM CAMINHAO BASCULANTE 6 M3</t>
  </si>
  <si>
    <t>12.0</t>
  </si>
  <si>
    <t>MOBILZAÇÃO E DESMOBILIZAÇÃO</t>
  </si>
  <si>
    <t>12.1</t>
  </si>
  <si>
    <t>COMP-504341</t>
  </si>
  <si>
    <t>DESLOCAMENTOS MÉDIOS ACIMA DE 100 KM (IDA E VOLTA) A PARTIR DO PÓLO SEDE DA DPE/MA</t>
  </si>
  <si>
    <t>KM</t>
  </si>
  <si>
    <t>12.2</t>
  </si>
  <si>
    <t>S03464</t>
  </si>
  <si>
    <t>TRANSPORTE DE MÁQUINAS E EQUIPAMENTOS POR CAMINHÃO MUNCK (MIN.=100KM)</t>
  </si>
  <si>
    <t>km</t>
  </si>
  <si>
    <t>13.0</t>
  </si>
  <si>
    <t>ADMINISTRAÇÃO CENTRAL</t>
  </si>
  <si>
    <t>13.1</t>
  </si>
  <si>
    <t>93565</t>
  </si>
  <si>
    <t>ENGENHEIRO CIVIL DE OBRA JUNIOR COM ENCARGOS COMPLEMENTARES</t>
  </si>
  <si>
    <t>VALOR ORÇAMENTO:</t>
  </si>
  <si>
    <t>VALOR BDI TOTAL:</t>
  </si>
  <si>
    <t>VALOR TOTAL:</t>
  </si>
  <si>
    <t>67</t>
  </si>
  <si>
    <t>ADAPTADOR PVC ROSCAVEL, COM FLANGES E ANEL DE VEDACAO, 1/2", PARA CAIXA D' AGUA</t>
  </si>
  <si>
    <t>1,0000000</t>
  </si>
  <si>
    <t>68</t>
  </si>
  <si>
    <t>ADAPTADOR PVC SOLDAVEL, COM FLANGES LIVRES, 32 MM X 1", PARA CAIXA D' AGUA</t>
  </si>
  <si>
    <t>2,0000000</t>
  </si>
  <si>
    <t>87</t>
  </si>
  <si>
    <t>ADAPTADOR PVC SOLDAVEL, LONGO, COM FLANGE LIVRE,  25 MM X 3/4", PARA CAIXA D' AGUA</t>
  </si>
  <si>
    <t>119</t>
  </si>
  <si>
    <t>ADESIVO PLASTICO PARA PVC, BISNAGA COM 75 GR</t>
  </si>
  <si>
    <t>0,4000000</t>
  </si>
  <si>
    <t>5,00</t>
  </si>
  <si>
    <t>3146</t>
  </si>
  <si>
    <t>FITA VEDA ROSCA EM ROLOS DE 18 MM X 10 M (L X C)</t>
  </si>
  <si>
    <t>0,3000000</t>
  </si>
  <si>
    <t>3536</t>
  </si>
  <si>
    <t>JOELHO PVC, SOLDAVEL, 90 GRAUS, 32 MM, PARA AGUA FRIA PREDIAL</t>
  </si>
  <si>
    <t>7140</t>
  </si>
  <si>
    <t>TE SOLDAVEL, PVC, 90 GRAUS, 32 MM, PARA AGUA FRIA PREDIAL (NBR 5648)</t>
  </si>
  <si>
    <t>9868</t>
  </si>
  <si>
    <t>TUBO PVC, SOLDAVEL, DN 25 MM, AGUA FRIA (NBR-5648)</t>
  </si>
  <si>
    <t>1,5000000</t>
  </si>
  <si>
    <t>9869</t>
  </si>
  <si>
    <t>TUBO PVC, SOLDAVEL, DN 32 MM, AGUA FRIA (NBR-5648)</t>
  </si>
  <si>
    <t>11675</t>
  </si>
  <si>
    <t>REGISTRO DE ESFERA, PVC, COM VOLANTE, VS, SOLDAVEL, DN 32 MM, COM CORPO DIVIDIDO</t>
  </si>
  <si>
    <t>11829</t>
  </si>
  <si>
    <t>TORNEIRA DE BOIA CONVENCIONAL PARA CAIXA D'AGUA, 1/2", COM HASTE E TORNEIRA METALICOS E BALAO PLASTICO</t>
  </si>
  <si>
    <t>CAIXA D'AGUA EM POLIETILENO 2000 LITROS, COM TAMPA</t>
  </si>
  <si>
    <t>88248</t>
  </si>
  <si>
    <t>AUXILIAR DE ENCANADOR OU BOMBEIRO HIDRÁULICO COM ENCARGOS COMPLEMENTARES</t>
  </si>
  <si>
    <t>7,7000000</t>
  </si>
  <si>
    <t>88267</t>
  </si>
  <si>
    <t>ENCANADOR OU BOMBEIRO HIDRÁULICO COM ENCARGOS COMPLEMENTARES</t>
  </si>
  <si>
    <t>00140/ORSE</t>
  </si>
  <si>
    <t>Adubo orgânico bovino, cacau ou similar</t>
  </si>
  <si>
    <t>02208/ORSE</t>
  </si>
  <si>
    <t>Terra vegetal</t>
  </si>
  <si>
    <t>03800/ORSE</t>
  </si>
  <si>
    <t>Adubo mineral NPK (10-10-10)</t>
  </si>
  <si>
    <t>07426/ORSE</t>
  </si>
  <si>
    <t>Planta - Podocarpo</t>
  </si>
  <si>
    <t>06111/SINAPI</t>
  </si>
  <si>
    <t>Servente de obras</t>
  </si>
  <si>
    <t>h</t>
  </si>
  <si>
    <t>25964/SINAPI</t>
  </si>
  <si>
    <t>Jardineiro</t>
  </si>
  <si>
    <t>10549/ORSE</t>
  </si>
  <si>
    <t>Encargos Complementares - Servente</t>
  </si>
  <si>
    <t>10581/ORSE</t>
  </si>
  <si>
    <t>Encargos Complementares - Jardineiro</t>
  </si>
  <si>
    <t xml:space="preserve">10417/ORSE </t>
  </si>
  <si>
    <t>Planta - Yuca Elefante (yucca elephantipes), h=1,60m</t>
  </si>
  <si>
    <t>04377/SINAPI</t>
  </si>
  <si>
    <t>Parafuso de aco zincado com rosca soberba, cabeca chata e fenda simples, diametro 4,2 mm, comprimento * 32 * mm</t>
  </si>
  <si>
    <t>Janela de Correr Alumínio Lateral 2 Folhas Móveis com Grade Lucasa Eccellente Ullian 100cmx150cm</t>
  </si>
  <si>
    <t>39961/SINAPI</t>
  </si>
  <si>
    <t>Silicone acetico uso geral incolor 280 g</t>
  </si>
  <si>
    <t>88309/SINAPI</t>
  </si>
  <si>
    <t>Pedreiro com encargos complementares</t>
  </si>
  <si>
    <t>88316/SINAPI</t>
  </si>
  <si>
    <t>Servente com encargos complementares</t>
  </si>
  <si>
    <t>JANELA BASCULANTE ALUMÍNIO BRANCO UMA SEÇÃO COM GRADE VIDRO MINI BOREAL</t>
  </si>
  <si>
    <t>90447/SINAPI</t>
  </si>
  <si>
    <t>Rasgo em alvenaria para eletrodutos com diametros menores ou iguais a 40 mm. af_05/2015</t>
  </si>
  <si>
    <t>90456/SINAPI</t>
  </si>
  <si>
    <t>Quebra em alvenaria para instalação de caixa de tomada (4x4 ou 4x2). af_05/2015</t>
  </si>
  <si>
    <t>90466/SINAPI</t>
  </si>
  <si>
    <t>Chumbamento linear em alvenaria para ramais/distribuição com diâmetros menores ou iguais a 40 mm. af_05/2015</t>
  </si>
  <si>
    <t>91842/SINAPI</t>
  </si>
  <si>
    <t>Eletroduto flexível corrugado, pvc, dn 20 mm (1/2"), para circuitos terminais, instalado em laje - fornecimento e instalação. af_12/2015</t>
  </si>
  <si>
    <t>91852/SINAPI</t>
  </si>
  <si>
    <t>Eletroduto flexível corrugado, pvc, dn 20 mm (1/2"), para circuitos terminais, instalado em parede - fornecimento e instalação. af_12/2015</t>
  </si>
  <si>
    <t>91926/SINAPI</t>
  </si>
  <si>
    <t>Cabo de cobre flexível isolado, 2,5 mm², anti-chama 450/750 v, para circuitos terminais - fornecimento e instalação. af_12/2015</t>
  </si>
  <si>
    <t>91937/SINAPI</t>
  </si>
  <si>
    <t>Caixa octogonal 3" x 3", pvc, instalada em laje - fornecimento e instalação. af_12/2015</t>
  </si>
  <si>
    <t>91940/SINAPI</t>
  </si>
  <si>
    <t>Caixa retangular 4" x 2" média (1,30 m do piso), pvc, instalada em parede - fornecimento e instalação. af_12/2015</t>
  </si>
  <si>
    <t>92009/SINAPI</t>
  </si>
  <si>
    <t>TOMADA BAIXA DE EMBUTIR (2 MÓDULOS), 2P+T 20 A, INCLUINDO SUPORTE E PLACA - FORNECIMENTO E INSTALAÇÃO. AF_12/2015</t>
  </si>
  <si>
    <t>00091/ORSE</t>
  </si>
  <si>
    <t>Alvenaria pedra calcárea argamassada c/ cimento e areia traço t-4 (1:5) - 1 saco cimento 50kg / 5 padiolas areia dim. 0,35z0,45x0,23m - Confecção mecânica e transporte</t>
  </si>
  <si>
    <t>00096/ORSE</t>
  </si>
  <si>
    <t>Concreto simples usinado fck=15mpa, bombeado, lançado e adensado em superestrura</t>
  </si>
  <si>
    <t>00115/ORSE</t>
  </si>
  <si>
    <t>Forma plana para estruturas, em compensado resinado de 12mm, 02 usos, inclusive escoramento - Revisada 07.2015</t>
  </si>
  <si>
    <t>Aço CA - 50 Ø 6,3 a 12,5mm, inclusive corte, dobragem, montagem e colocacao de ferragens nas formas, para superestruturas e fundações - R1</t>
  </si>
  <si>
    <t>ALVENARIA DE VEDAÇÃO DE BLOCOS CERÂMICOS MACIÇOS DE 5X10X20CM (ESPESSURA 10CM) E ARGAMASSA DE ASSENTAMENTO COM PREPARO EM BETONEIRA. AF_05/2020</t>
  </si>
  <si>
    <r>
      <t>BDI:</t>
    </r>
    <r>
      <rPr>
        <sz val="7"/>
        <rFont val="Arial"/>
        <family val="2"/>
        <charset val="1"/>
      </rPr>
      <t xml:space="preserve"> 22,47%</t>
    </r>
  </si>
  <si>
    <t>87292/SINAPI</t>
  </si>
  <si>
    <t>Argamassa traço 1:2:8 (em volume de cimento, cal e areia média úmida) para emboço/massa única/assentamento de alvenaria de vedação, preparo mecânico com betoneira 400 l. af_08/2019</t>
  </si>
  <si>
    <t>CHAPISCO APLICADO EM ALVENARIA (SEM PRESENÇA DE VÃOS) E ESTRUTURAS DE CONCRETO DE FACHADA, COM COLHER DE PEDREIRO. ARGAMASSA TRAÇO 1:3 COM PREPARO EM BETONEIRA 400L. AF_06/2014</t>
  </si>
  <si>
    <t>Horista = 112,86%</t>
  </si>
  <si>
    <t>Mensalista = 71,21%</t>
  </si>
  <si>
    <t>SICRO 03</t>
  </si>
  <si>
    <r>
      <t>DATA:</t>
    </r>
    <r>
      <rPr>
        <sz val="7"/>
        <rFont val="Arial"/>
        <family val="2"/>
        <charset val="1"/>
      </rPr>
      <t xml:space="preserve"> 06/08/2020</t>
    </r>
  </si>
  <si>
    <t>LIMPEZA FINAL DE OBRAS</t>
  </si>
  <si>
    <t>SERVENTE COM ENCARGOS COMPLEMENTARES</t>
  </si>
  <si>
    <t>ACIDO MURIATICO, DILUICAO 10% A 12% PARA USO EM LIMPEZA</t>
  </si>
  <si>
    <t>L</t>
  </si>
  <si>
    <t>DUZENTOS E OITENTA E NOVE MIL E TREZENTOS E NOVENTA E NOVE REAIS E SESSENTA E SETE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</si>
</sst>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R$&quot;* #,##0.00_-;&quot;-R$&quot;* #,##0.00_-;_-&quot;R$&quot;* \-??_-;_-@_-"/>
    <numFmt numFmtId="165" formatCode="[$-416]mmm/yy"/>
    <numFmt numFmtId="166" formatCode="0.000%"/>
    <numFmt numFmtId="167" formatCode="_-&quot;R$ &quot;* #,##0.00_-;&quot;-R$ &quot;* #,##0.00_-;_-&quot;R$ &quot;* \-??_-;_-@_-"/>
    <numFmt numFmtId="168" formatCode="0.0"/>
    <numFmt numFmtId="169" formatCode="0.000"/>
  </numFmts>
  <fonts count="10" x14ac:knownFonts="1">
    <font>
      <sz val="11"/>
      <color rgb="FF000000"/>
      <name val="Calibri"/>
      <family val="2"/>
      <charset val="1"/>
    </font>
    <font>
      <sz val="7"/>
      <color rgb="FF000000"/>
      <name val="Arial"/>
      <family val="2"/>
      <charset val="1"/>
    </font>
    <font>
      <b/>
      <sz val="7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sz val="7"/>
      <name val="Arial"/>
      <family val="2"/>
      <charset val="1"/>
    </font>
    <font>
      <b/>
      <sz val="8"/>
      <name val="Arial"/>
      <family val="2"/>
      <charset val="1"/>
    </font>
    <font>
      <sz val="10"/>
      <name val="Courier New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A9D18E"/>
        <bgColor rgb="FF92D050"/>
      </patternFill>
    </fill>
    <fill>
      <patternFill patternType="solid">
        <fgColor rgb="FF92D050"/>
        <bgColor rgb="FFA9D18E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9" fillId="0" borderId="0" applyBorder="0" applyProtection="0"/>
    <xf numFmtId="0" fontId="9" fillId="0" borderId="0"/>
    <xf numFmtId="0" fontId="9" fillId="0" borderId="0"/>
    <xf numFmtId="0" fontId="9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Alignment="1" applyProtection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right" vertical="center" wrapText="1"/>
    </xf>
    <xf numFmtId="164" fontId="4" fillId="4" borderId="1" xfId="1" applyFont="1" applyFill="1" applyBorder="1" applyAlignment="1" applyProtection="1">
      <alignment horizontal="right" vertical="center" wrapText="1"/>
    </xf>
    <xf numFmtId="166" fontId="1" fillId="0" borderId="0" xfId="0" applyNumberFormat="1" applyFont="1" applyBorder="1"/>
    <xf numFmtId="0" fontId="5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64" fontId="5" fillId="5" borderId="1" xfId="1" applyFont="1" applyFill="1" applyBorder="1" applyAlignment="1" applyProtection="1">
      <alignment horizontal="right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1" fillId="5" borderId="1" xfId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1" applyFont="1" applyBorder="1" applyAlignment="1" applyProtection="1">
      <alignment horizontal="right" vertical="center" wrapText="1"/>
    </xf>
    <xf numFmtId="4" fontId="1" fillId="0" borderId="0" xfId="0" applyNumberFormat="1" applyFont="1"/>
    <xf numFmtId="166" fontId="1" fillId="0" borderId="0" xfId="0" applyNumberFormat="1" applyFont="1"/>
    <xf numFmtId="0" fontId="2" fillId="6" borderId="1" xfId="0" applyFont="1" applyFill="1" applyBorder="1" applyAlignment="1" applyProtection="1">
      <alignment horizontal="right" vertical="center" wrapText="1"/>
    </xf>
    <xf numFmtId="164" fontId="4" fillId="6" borderId="1" xfId="1" applyFont="1" applyFill="1" applyBorder="1" applyAlignment="1" applyProtection="1">
      <alignment horizontal="righ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justify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164" fontId="1" fillId="0" borderId="4" xfId="1" applyFont="1" applyBorder="1" applyAlignment="1" applyProtection="1">
      <alignment horizontal="right" vertical="center" wrapText="1"/>
    </xf>
    <xf numFmtId="0" fontId="2" fillId="4" borderId="6" xfId="0" applyFont="1" applyFill="1" applyBorder="1" applyAlignment="1" applyProtection="1">
      <alignment horizontal="right" vertical="center" wrapText="1"/>
    </xf>
    <xf numFmtId="164" fontId="4" fillId="4" borderId="6" xfId="1" applyFont="1" applyFill="1" applyBorder="1" applyAlignment="1" applyProtection="1">
      <alignment horizontal="right" vertical="center" wrapText="1"/>
    </xf>
    <xf numFmtId="10" fontId="1" fillId="0" borderId="0" xfId="0" applyNumberFormat="1" applyFont="1"/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164" fontId="4" fillId="0" borderId="1" xfId="1" applyFont="1" applyBorder="1" applyAlignment="1" applyProtection="1">
      <alignment horizontal="right" vertical="center" wrapText="1"/>
    </xf>
    <xf numFmtId="164" fontId="1" fillId="0" borderId="0" xfId="0" applyNumberFormat="1" applyFo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67" fontId="8" fillId="0" borderId="0" xfId="0" applyNumberFormat="1" applyFont="1"/>
    <xf numFmtId="2" fontId="0" fillId="0" borderId="0" xfId="0" applyNumberFormat="1" applyAlignment="1">
      <alignment horizontal="center" vertical="center"/>
    </xf>
    <xf numFmtId="0" fontId="0" fillId="0" borderId="0" xfId="0" applyFont="1" applyAlignment="1">
      <alignment wrapText="1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1" fillId="0" borderId="1" xfId="1" applyFont="1" applyFill="1" applyBorder="1" applyAlignment="1" applyProtection="1">
      <alignment horizontal="right" vertical="center" wrapText="1"/>
    </xf>
    <xf numFmtId="169" fontId="0" fillId="0" borderId="0" xfId="0" applyNumberForma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/>
    </xf>
    <xf numFmtId="165" fontId="1" fillId="0" borderId="10" xfId="0" applyNumberFormat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</xf>
    <xf numFmtId="0" fontId="4" fillId="6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 wrapText="1"/>
    </xf>
  </cellXfs>
  <cellStyles count="5">
    <cellStyle name="Moeda" xfId="1" builtinId="4"/>
    <cellStyle name="Normal" xfId="0" builtinId="0"/>
    <cellStyle name="Normal 3" xfId="2"/>
    <cellStyle name="Normal 5" xfId="3"/>
    <cellStyle name="Normal 8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48960</xdr:colOff>
      <xdr:row>4</xdr:row>
      <xdr:rowOff>20520</xdr:rowOff>
    </xdr:from>
    <xdr:to>
      <xdr:col>2</xdr:col>
      <xdr:colOff>657360</xdr:colOff>
      <xdr:row>8</xdr:row>
      <xdr:rowOff>254940</xdr:rowOff>
    </xdr:to>
    <xdr:pic>
      <xdr:nvPicPr>
        <xdr:cNvPr id="2" name="Imagem 2" descr="dpe-ma-defensoria-publica-do-estado-do-maranhao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445835" y="965083"/>
          <a:ext cx="1227525" cy="96467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236"/>
  <sheetViews>
    <sheetView tabSelected="1" view="pageBreakPreview" topLeftCell="A25" zoomScaleNormal="100" zoomScaleSheetLayoutView="100" zoomScalePageLayoutView="140" workbookViewId="0">
      <selection activeCell="I43" sqref="I43"/>
    </sheetView>
  </sheetViews>
  <sheetFormatPr defaultColWidth="9.140625" defaultRowHeight="15" x14ac:dyDescent="0.25"/>
  <cols>
    <col min="1" max="1" width="6" style="1" customWidth="1"/>
    <col min="2" max="2" width="9.28515625" style="2" customWidth="1"/>
    <col min="3" max="3" width="10.28515625" style="1" customWidth="1"/>
    <col min="4" max="4" width="42.7109375" style="1" customWidth="1"/>
    <col min="5" max="5" width="9.28515625" style="1" customWidth="1"/>
    <col min="6" max="6" width="8.28515625" style="1" customWidth="1"/>
    <col min="7" max="7" width="11.140625" style="1" customWidth="1"/>
    <col min="8" max="8" width="12.42578125" style="3" customWidth="1"/>
    <col min="9" max="9" width="13.140625" style="1" customWidth="1"/>
    <col min="10" max="1024" width="9.140625" style="1"/>
  </cols>
  <sheetData>
    <row r="2" spans="2:10" ht="29.25" customHeight="1" x14ac:dyDescent="0.25">
      <c r="B2" s="64" t="s">
        <v>0</v>
      </c>
      <c r="C2" s="64"/>
      <c r="D2" s="65" t="s">
        <v>1</v>
      </c>
      <c r="E2" s="65"/>
      <c r="F2" s="65"/>
      <c r="G2" s="66" t="s">
        <v>598</v>
      </c>
      <c r="H2" s="66"/>
      <c r="I2" s="54" t="s">
        <v>595</v>
      </c>
    </row>
    <row r="3" spans="2:10" ht="15" customHeight="1" x14ac:dyDescent="0.25">
      <c r="B3" s="64"/>
      <c r="C3" s="64"/>
      <c r="D3" s="67" t="s">
        <v>2</v>
      </c>
      <c r="E3" s="67"/>
      <c r="F3" s="67"/>
      <c r="G3" s="68" t="s">
        <v>591</v>
      </c>
      <c r="H3" s="68"/>
      <c r="I3" s="55" t="s">
        <v>596</v>
      </c>
    </row>
    <row r="4" spans="2:10" x14ac:dyDescent="0.25">
      <c r="B4" s="64"/>
      <c r="C4" s="64"/>
      <c r="D4" s="67"/>
      <c r="E4" s="67"/>
      <c r="F4" s="67"/>
      <c r="G4" s="4" t="s">
        <v>3</v>
      </c>
      <c r="H4" s="5" t="s">
        <v>4</v>
      </c>
      <c r="I4" s="6" t="s">
        <v>5</v>
      </c>
    </row>
    <row r="5" spans="2:10" ht="15" customHeight="1" x14ac:dyDescent="0.25">
      <c r="B5" s="64"/>
      <c r="C5" s="64"/>
      <c r="D5" s="67" t="s">
        <v>6</v>
      </c>
      <c r="E5" s="67"/>
      <c r="F5" s="67"/>
      <c r="G5" s="7" t="s">
        <v>7</v>
      </c>
      <c r="H5" s="69">
        <v>43983</v>
      </c>
      <c r="I5" s="69"/>
    </row>
    <row r="6" spans="2:10" x14ac:dyDescent="0.25">
      <c r="B6" s="64"/>
      <c r="C6" s="64"/>
      <c r="D6" s="67"/>
      <c r="E6" s="67"/>
      <c r="F6" s="67"/>
      <c r="G6" s="7" t="s">
        <v>8</v>
      </c>
      <c r="H6" s="69">
        <v>43952</v>
      </c>
      <c r="I6" s="69"/>
    </row>
    <row r="7" spans="2:10" ht="12.75" customHeight="1" x14ac:dyDescent="0.25">
      <c r="B7" s="64"/>
      <c r="C7" s="64"/>
      <c r="D7" s="67"/>
      <c r="E7" s="67"/>
      <c r="F7" s="67"/>
      <c r="G7" s="7" t="s">
        <v>9</v>
      </c>
      <c r="H7" s="69" t="s">
        <v>10</v>
      </c>
      <c r="I7" s="69"/>
    </row>
    <row r="8" spans="2:10" ht="15" customHeight="1" x14ac:dyDescent="0.25">
      <c r="B8" s="64"/>
      <c r="C8" s="64"/>
      <c r="D8" s="67"/>
      <c r="E8" s="67"/>
      <c r="F8" s="67"/>
      <c r="G8" s="7" t="s">
        <v>11</v>
      </c>
      <c r="H8" s="69" t="s">
        <v>12</v>
      </c>
      <c r="I8" s="69"/>
    </row>
    <row r="9" spans="2:10" ht="21.75" customHeight="1" x14ac:dyDescent="0.25">
      <c r="B9" s="64"/>
      <c r="C9" s="64"/>
      <c r="D9" s="67"/>
      <c r="E9" s="67"/>
      <c r="F9" s="67"/>
      <c r="G9" s="7" t="s">
        <v>13</v>
      </c>
      <c r="H9" s="69" t="s">
        <v>14</v>
      </c>
      <c r="I9" s="69"/>
    </row>
    <row r="10" spans="2:10" ht="12.75" customHeight="1" x14ac:dyDescent="0.25">
      <c r="B10" s="64"/>
      <c r="C10" s="64"/>
      <c r="D10" s="67"/>
      <c r="E10" s="67"/>
      <c r="F10" s="67"/>
      <c r="G10" s="7" t="s">
        <v>15</v>
      </c>
      <c r="H10" s="69" t="s">
        <v>16</v>
      </c>
      <c r="I10" s="69"/>
    </row>
    <row r="11" spans="2:10" ht="12.75" customHeight="1" x14ac:dyDescent="0.25">
      <c r="B11" s="64"/>
      <c r="C11" s="64"/>
      <c r="D11" s="67"/>
      <c r="E11" s="67"/>
      <c r="F11" s="67"/>
      <c r="G11" s="7" t="s">
        <v>597</v>
      </c>
      <c r="H11" s="69" t="s">
        <v>16</v>
      </c>
      <c r="I11" s="69"/>
    </row>
    <row r="12" spans="2:10" ht="12.75" customHeight="1" x14ac:dyDescent="0.25">
      <c r="B12" s="64"/>
      <c r="C12" s="64"/>
      <c r="D12" s="67"/>
      <c r="E12" s="67"/>
      <c r="F12" s="67"/>
      <c r="G12" s="7" t="s">
        <v>17</v>
      </c>
      <c r="H12" s="69" t="s">
        <v>18</v>
      </c>
      <c r="I12" s="69"/>
    </row>
    <row r="13" spans="2:10" ht="18" x14ac:dyDescent="0.25">
      <c r="B13" s="8" t="s">
        <v>19</v>
      </c>
      <c r="C13" s="9" t="s">
        <v>20</v>
      </c>
      <c r="D13" s="9" t="s">
        <v>21</v>
      </c>
      <c r="E13" s="9" t="s">
        <v>3</v>
      </c>
      <c r="F13" s="9" t="s">
        <v>22</v>
      </c>
      <c r="G13" s="9" t="s">
        <v>23</v>
      </c>
      <c r="H13" s="9" t="s">
        <v>24</v>
      </c>
      <c r="I13" s="9" t="s">
        <v>25</v>
      </c>
    </row>
    <row r="14" spans="2:10" ht="12.75" customHeight="1" x14ac:dyDescent="0.25">
      <c r="B14" s="10" t="s">
        <v>26</v>
      </c>
      <c r="C14" s="70" t="s">
        <v>27</v>
      </c>
      <c r="D14" s="70"/>
      <c r="E14" s="70"/>
      <c r="F14" s="70"/>
      <c r="G14" s="70"/>
      <c r="H14" s="70"/>
      <c r="I14" s="11">
        <f>SUM(I15:I24)</f>
        <v>17990.37</v>
      </c>
      <c r="J14" s="12"/>
    </row>
    <row r="15" spans="2:10" x14ac:dyDescent="0.25">
      <c r="B15" s="13" t="s">
        <v>28</v>
      </c>
      <c r="C15" s="14" t="s">
        <v>29</v>
      </c>
      <c r="D15" s="15" t="s">
        <v>30</v>
      </c>
      <c r="E15" s="14" t="s">
        <v>31</v>
      </c>
      <c r="F15" s="14" t="s">
        <v>32</v>
      </c>
      <c r="G15" s="16">
        <v>1</v>
      </c>
      <c r="H15" s="17">
        <v>233.94</v>
      </c>
      <c r="I15" s="17">
        <f t="shared" ref="I15:I24" si="0">TRUNC(G15*H15,2)</f>
        <v>233.94</v>
      </c>
    </row>
    <row r="16" spans="2:10" ht="19.5" x14ac:dyDescent="0.25">
      <c r="B16" s="13" t="s">
        <v>33</v>
      </c>
      <c r="C16" s="18" t="s">
        <v>34</v>
      </c>
      <c r="D16" s="15" t="s">
        <v>35</v>
      </c>
      <c r="E16" s="14" t="s">
        <v>8</v>
      </c>
      <c r="F16" s="14" t="s">
        <v>36</v>
      </c>
      <c r="G16" s="16">
        <f>1.5*1</f>
        <v>1.5</v>
      </c>
      <c r="H16" s="17">
        <v>309.47000000000003</v>
      </c>
      <c r="I16" s="17">
        <f t="shared" si="0"/>
        <v>464.2</v>
      </c>
    </row>
    <row r="17" spans="2:11" ht="19.5" x14ac:dyDescent="0.25">
      <c r="B17" s="13" t="s">
        <v>37</v>
      </c>
      <c r="C17" s="14">
        <v>41598</v>
      </c>
      <c r="D17" s="15" t="s">
        <v>38</v>
      </c>
      <c r="E17" s="14" t="s">
        <v>8</v>
      </c>
      <c r="F17" s="14" t="s">
        <v>32</v>
      </c>
      <c r="G17" s="16">
        <v>1</v>
      </c>
      <c r="H17" s="19">
        <v>1384.4</v>
      </c>
      <c r="I17" s="17">
        <f t="shared" si="0"/>
        <v>1384.4</v>
      </c>
    </row>
    <row r="18" spans="2:11" ht="39" x14ac:dyDescent="0.25">
      <c r="B18" s="13" t="s">
        <v>39</v>
      </c>
      <c r="C18" s="14" t="s">
        <v>40</v>
      </c>
      <c r="D18" s="15" t="s">
        <v>41</v>
      </c>
      <c r="E18" s="14" t="s">
        <v>8</v>
      </c>
      <c r="F18" s="14" t="s">
        <v>32</v>
      </c>
      <c r="G18" s="16">
        <v>1</v>
      </c>
      <c r="H18" s="17">
        <v>423.56</v>
      </c>
      <c r="I18" s="17">
        <f t="shared" si="0"/>
        <v>423.56</v>
      </c>
    </row>
    <row r="19" spans="2:11" x14ac:dyDescent="0.25">
      <c r="B19" s="13" t="s">
        <v>42</v>
      </c>
      <c r="C19" s="14" t="s">
        <v>43</v>
      </c>
      <c r="D19" s="15" t="s">
        <v>44</v>
      </c>
      <c r="E19" s="14" t="s">
        <v>9</v>
      </c>
      <c r="F19" s="14" t="s">
        <v>45</v>
      </c>
      <c r="G19" s="20">
        <v>2</v>
      </c>
      <c r="H19" s="17">
        <v>536.17999999999995</v>
      </c>
      <c r="I19" s="17">
        <f t="shared" si="0"/>
        <v>1072.3599999999999</v>
      </c>
    </row>
    <row r="20" spans="2:11" ht="19.5" x14ac:dyDescent="0.25">
      <c r="B20" s="13" t="s">
        <v>46</v>
      </c>
      <c r="C20" s="14" t="s">
        <v>47</v>
      </c>
      <c r="D20" s="15" t="s">
        <v>48</v>
      </c>
      <c r="E20" s="14" t="s">
        <v>8</v>
      </c>
      <c r="F20" s="14" t="s">
        <v>49</v>
      </c>
      <c r="G20" s="20">
        <v>2</v>
      </c>
      <c r="H20" s="21">
        <v>592.67999999999995</v>
      </c>
      <c r="I20" s="17">
        <f t="shared" si="0"/>
        <v>1185.3599999999999</v>
      </c>
    </row>
    <row r="21" spans="2:11" ht="29.25" x14ac:dyDescent="0.25">
      <c r="B21" s="13" t="s">
        <v>50</v>
      </c>
      <c r="C21" s="14">
        <v>99059</v>
      </c>
      <c r="D21" s="15" t="s">
        <v>51</v>
      </c>
      <c r="E21" s="14" t="s">
        <v>7</v>
      </c>
      <c r="F21" s="14" t="s">
        <v>52</v>
      </c>
      <c r="G21" s="16">
        <v>59.02</v>
      </c>
      <c r="H21" s="17">
        <v>34.049999999999997</v>
      </c>
      <c r="I21" s="17">
        <f t="shared" si="0"/>
        <v>2009.63</v>
      </c>
    </row>
    <row r="22" spans="2:11" ht="19.5" x14ac:dyDescent="0.25">
      <c r="B22" s="13" t="s">
        <v>53</v>
      </c>
      <c r="C22" s="14">
        <v>88503</v>
      </c>
      <c r="D22" s="15" t="s">
        <v>54</v>
      </c>
      <c r="E22" s="14" t="s">
        <v>7</v>
      </c>
      <c r="F22" s="14" t="s">
        <v>32</v>
      </c>
      <c r="G22" s="16">
        <v>1</v>
      </c>
      <c r="H22" s="17">
        <v>672.46</v>
      </c>
      <c r="I22" s="17">
        <f t="shared" si="0"/>
        <v>672.46</v>
      </c>
    </row>
    <row r="23" spans="2:11" ht="29.25" x14ac:dyDescent="0.25">
      <c r="B23" s="13" t="s">
        <v>55</v>
      </c>
      <c r="C23" s="14" t="s">
        <v>56</v>
      </c>
      <c r="D23" s="15" t="s">
        <v>57</v>
      </c>
      <c r="E23" s="14" t="s">
        <v>8</v>
      </c>
      <c r="F23" s="14" t="s">
        <v>32</v>
      </c>
      <c r="G23" s="16">
        <v>1</v>
      </c>
      <c r="H23" s="17">
        <v>7924.55</v>
      </c>
      <c r="I23" s="17">
        <f t="shared" si="0"/>
        <v>7924.55</v>
      </c>
    </row>
    <row r="24" spans="2:11" ht="19.5" x14ac:dyDescent="0.25">
      <c r="B24" s="13" t="s">
        <v>58</v>
      </c>
      <c r="C24" s="14" t="s">
        <v>59</v>
      </c>
      <c r="D24" s="15" t="s">
        <v>60</v>
      </c>
      <c r="E24" s="14" t="s">
        <v>8</v>
      </c>
      <c r="F24" s="14" t="s">
        <v>32</v>
      </c>
      <c r="G24" s="16">
        <v>1</v>
      </c>
      <c r="H24" s="17">
        <v>2619.91</v>
      </c>
      <c r="I24" s="17">
        <f t="shared" si="0"/>
        <v>2619.91</v>
      </c>
    </row>
    <row r="25" spans="2:11" ht="12.75" customHeight="1" x14ac:dyDescent="0.25">
      <c r="B25" s="10" t="s">
        <v>61</v>
      </c>
      <c r="C25" s="70" t="s">
        <v>62</v>
      </c>
      <c r="D25" s="70"/>
      <c r="E25" s="70"/>
      <c r="F25" s="70"/>
      <c r="G25" s="70"/>
      <c r="H25" s="70"/>
      <c r="I25" s="11">
        <f>SUM(I26:I30)</f>
        <v>9455.3499999999985</v>
      </c>
    </row>
    <row r="26" spans="2:11" ht="19.5" x14ac:dyDescent="0.25">
      <c r="B26" s="13" t="s">
        <v>63</v>
      </c>
      <c r="C26" s="14">
        <v>1600413</v>
      </c>
      <c r="D26" s="22" t="s">
        <v>64</v>
      </c>
      <c r="E26" s="23" t="s">
        <v>15</v>
      </c>
      <c r="F26" s="23" t="s">
        <v>36</v>
      </c>
      <c r="G26" s="16">
        <v>392.4</v>
      </c>
      <c r="H26" s="17">
        <v>4.72</v>
      </c>
      <c r="I26" s="17">
        <f>TRUNC(G26*H26,2)</f>
        <v>1852.12</v>
      </c>
    </row>
    <row r="27" spans="2:11" ht="29.25" x14ac:dyDescent="0.25">
      <c r="B27" s="13" t="s">
        <v>65</v>
      </c>
      <c r="C27" s="18" t="s">
        <v>66</v>
      </c>
      <c r="D27" s="22" t="s">
        <v>67</v>
      </c>
      <c r="E27" s="23" t="s">
        <v>8</v>
      </c>
      <c r="F27" s="23" t="s">
        <v>68</v>
      </c>
      <c r="G27" s="16">
        <v>5.98</v>
      </c>
      <c r="H27" s="17">
        <v>5.57</v>
      </c>
      <c r="I27" s="17">
        <f>TRUNC(G27*H27,2)</f>
        <v>33.299999999999997</v>
      </c>
    </row>
    <row r="28" spans="2:11" ht="19.5" x14ac:dyDescent="0.25">
      <c r="B28" s="13" t="s">
        <v>69</v>
      </c>
      <c r="C28" s="24" t="s">
        <v>70</v>
      </c>
      <c r="D28" s="15" t="s">
        <v>71</v>
      </c>
      <c r="E28" s="14" t="s">
        <v>8</v>
      </c>
      <c r="F28" s="14" t="s">
        <v>68</v>
      </c>
      <c r="G28" s="20">
        <v>112.15</v>
      </c>
      <c r="H28" s="25">
        <v>0.35</v>
      </c>
      <c r="I28" s="17">
        <f>TRUNC(G28*H28,2)</f>
        <v>39.25</v>
      </c>
    </row>
    <row r="29" spans="2:11" ht="19.5" x14ac:dyDescent="0.25">
      <c r="B29" s="13" t="s">
        <v>72</v>
      </c>
      <c r="C29" s="14" t="s">
        <v>73</v>
      </c>
      <c r="D29" s="15" t="s">
        <v>74</v>
      </c>
      <c r="E29" s="14" t="s">
        <v>11</v>
      </c>
      <c r="F29" s="14" t="s">
        <v>68</v>
      </c>
      <c r="G29" s="20">
        <v>5.98</v>
      </c>
      <c r="H29" s="25">
        <v>23.09</v>
      </c>
      <c r="I29" s="17">
        <f>TRUNC(G29*H29,2)</f>
        <v>138.07</v>
      </c>
      <c r="K29" s="26"/>
    </row>
    <row r="30" spans="2:11" ht="19.5" x14ac:dyDescent="0.25">
      <c r="B30" s="13" t="s">
        <v>75</v>
      </c>
      <c r="C30" s="14" t="s">
        <v>76</v>
      </c>
      <c r="D30" s="15" t="s">
        <v>77</v>
      </c>
      <c r="E30" s="14" t="s">
        <v>11</v>
      </c>
      <c r="F30" s="14" t="s">
        <v>68</v>
      </c>
      <c r="G30" s="20">
        <v>106.17</v>
      </c>
      <c r="H30" s="25">
        <v>69.63</v>
      </c>
      <c r="I30" s="17">
        <f>TRUNC(G30*H30,2)</f>
        <v>7392.61</v>
      </c>
    </row>
    <row r="31" spans="2:11" ht="12.75" customHeight="1" x14ac:dyDescent="0.25">
      <c r="B31" s="10" t="s">
        <v>78</v>
      </c>
      <c r="C31" s="70" t="s">
        <v>79</v>
      </c>
      <c r="D31" s="70"/>
      <c r="E31" s="70"/>
      <c r="F31" s="70"/>
      <c r="G31" s="70"/>
      <c r="H31" s="70"/>
      <c r="I31" s="11">
        <f>SUM(I32)</f>
        <v>7751.4599999999991</v>
      </c>
      <c r="J31" s="27"/>
    </row>
    <row r="32" spans="2:11" ht="12.75" customHeight="1" x14ac:dyDescent="0.25">
      <c r="B32" s="28" t="s">
        <v>80</v>
      </c>
      <c r="C32" s="71" t="s">
        <v>81</v>
      </c>
      <c r="D32" s="71"/>
      <c r="E32" s="71"/>
      <c r="F32" s="71"/>
      <c r="G32" s="71"/>
      <c r="H32" s="71"/>
      <c r="I32" s="29">
        <f>SUM(I33:I42)</f>
        <v>7751.4599999999991</v>
      </c>
      <c r="J32" s="27"/>
    </row>
    <row r="33" spans="2:9" ht="19.5" x14ac:dyDescent="0.25">
      <c r="B33" s="13" t="s">
        <v>82</v>
      </c>
      <c r="C33" s="23">
        <v>96523</v>
      </c>
      <c r="D33" s="15" t="s">
        <v>83</v>
      </c>
      <c r="E33" s="14" t="s">
        <v>7</v>
      </c>
      <c r="F33" s="14" t="s">
        <v>68</v>
      </c>
      <c r="G33" s="16">
        <v>4.5999999999999996</v>
      </c>
      <c r="H33" s="17">
        <v>61.78</v>
      </c>
      <c r="I33" s="17">
        <f t="shared" ref="I33:I42" si="1">TRUNC(G33*H33,2)</f>
        <v>284.18</v>
      </c>
    </row>
    <row r="34" spans="2:9" ht="19.5" x14ac:dyDescent="0.25">
      <c r="B34" s="13" t="s">
        <v>84</v>
      </c>
      <c r="C34" s="23">
        <v>96616</v>
      </c>
      <c r="D34" s="15" t="s">
        <v>85</v>
      </c>
      <c r="E34" s="14" t="s">
        <v>7</v>
      </c>
      <c r="F34" s="14" t="s">
        <v>68</v>
      </c>
      <c r="G34" s="16">
        <v>0.35</v>
      </c>
      <c r="H34" s="17">
        <v>385.61</v>
      </c>
      <c r="I34" s="17">
        <f t="shared" si="1"/>
        <v>134.96</v>
      </c>
    </row>
    <row r="35" spans="2:9" ht="19.5" x14ac:dyDescent="0.25">
      <c r="B35" s="13" t="s">
        <v>86</v>
      </c>
      <c r="C35" s="14" t="s">
        <v>87</v>
      </c>
      <c r="D35" s="15" t="s">
        <v>88</v>
      </c>
      <c r="E35" s="14" t="s">
        <v>8</v>
      </c>
      <c r="F35" s="14" t="s">
        <v>89</v>
      </c>
      <c r="G35" s="16">
        <v>0.9</v>
      </c>
      <c r="H35" s="17">
        <v>8.8000000000000007</v>
      </c>
      <c r="I35" s="17">
        <f t="shared" si="1"/>
        <v>7.92</v>
      </c>
    </row>
    <row r="36" spans="2:9" ht="29.25" x14ac:dyDescent="0.25">
      <c r="B36" s="13" t="s">
        <v>90</v>
      </c>
      <c r="C36" s="23">
        <v>96529</v>
      </c>
      <c r="D36" s="15" t="s">
        <v>91</v>
      </c>
      <c r="E36" s="14" t="s">
        <v>7</v>
      </c>
      <c r="F36" s="14" t="s">
        <v>36</v>
      </c>
      <c r="G36" s="16">
        <v>14.5</v>
      </c>
      <c r="H36" s="17">
        <v>193.82</v>
      </c>
      <c r="I36" s="17">
        <f t="shared" si="1"/>
        <v>2810.39</v>
      </c>
    </row>
    <row r="37" spans="2:9" ht="29.25" x14ac:dyDescent="0.25">
      <c r="B37" s="13" t="s">
        <v>92</v>
      </c>
      <c r="C37" s="14" t="s">
        <v>93</v>
      </c>
      <c r="D37" s="15" t="s">
        <v>94</v>
      </c>
      <c r="E37" s="14" t="s">
        <v>8</v>
      </c>
      <c r="F37" s="14" t="s">
        <v>89</v>
      </c>
      <c r="G37" s="16">
        <v>2.5</v>
      </c>
      <c r="H37" s="17">
        <v>535.9</v>
      </c>
      <c r="I37" s="17">
        <f t="shared" si="1"/>
        <v>1339.75</v>
      </c>
    </row>
    <row r="38" spans="2:9" ht="29.25" x14ac:dyDescent="0.25">
      <c r="B38" s="13" t="s">
        <v>95</v>
      </c>
      <c r="C38" s="23">
        <v>4953</v>
      </c>
      <c r="D38" s="15" t="s">
        <v>96</v>
      </c>
      <c r="E38" s="14" t="s">
        <v>8</v>
      </c>
      <c r="F38" s="14" t="s">
        <v>97</v>
      </c>
      <c r="G38" s="16">
        <v>4.8499999999999996</v>
      </c>
      <c r="H38" s="17">
        <v>14.77</v>
      </c>
      <c r="I38" s="17">
        <f t="shared" si="1"/>
        <v>71.63</v>
      </c>
    </row>
    <row r="39" spans="2:9" x14ac:dyDescent="0.25">
      <c r="B39" s="13" t="s">
        <v>98</v>
      </c>
      <c r="C39" s="58">
        <v>307817</v>
      </c>
      <c r="D39" s="15" t="str">
        <f>UPPER("Apoio de neoprene fretado de 150 x 200 x 35 mm")</f>
        <v>APOIO DE NEOPRENE FRETADO DE 150 X 200 X 35 MM</v>
      </c>
      <c r="E39" s="14" t="s">
        <v>597</v>
      </c>
      <c r="F39" s="14" t="s">
        <v>32</v>
      </c>
      <c r="G39" s="16">
        <v>18</v>
      </c>
      <c r="H39" s="59">
        <v>85.77</v>
      </c>
      <c r="I39" s="17">
        <f t="shared" si="1"/>
        <v>1543.86</v>
      </c>
    </row>
    <row r="40" spans="2:9" ht="19.5" x14ac:dyDescent="0.25">
      <c r="B40" s="13" t="s">
        <v>99</v>
      </c>
      <c r="C40" s="23">
        <v>96526</v>
      </c>
      <c r="D40" s="15" t="s">
        <v>100</v>
      </c>
      <c r="E40" s="14" t="s">
        <v>7</v>
      </c>
      <c r="F40" s="14" t="s">
        <v>68</v>
      </c>
      <c r="G40" s="16">
        <v>3.5</v>
      </c>
      <c r="H40" s="17">
        <v>196.79</v>
      </c>
      <c r="I40" s="17">
        <f t="shared" si="1"/>
        <v>688.76</v>
      </c>
    </row>
    <row r="41" spans="2:9" ht="39" x14ac:dyDescent="0.25">
      <c r="B41" s="13" t="s">
        <v>101</v>
      </c>
      <c r="C41" s="23">
        <v>89480</v>
      </c>
      <c r="D41" s="15" t="s">
        <v>102</v>
      </c>
      <c r="E41" s="23" t="s">
        <v>7</v>
      </c>
      <c r="F41" s="14" t="s">
        <v>36</v>
      </c>
      <c r="G41" s="16">
        <v>7.8</v>
      </c>
      <c r="H41" s="17">
        <v>99.24</v>
      </c>
      <c r="I41" s="17">
        <f t="shared" si="1"/>
        <v>774.07</v>
      </c>
    </row>
    <row r="42" spans="2:9" x14ac:dyDescent="0.25">
      <c r="B42" s="13" t="s">
        <v>103</v>
      </c>
      <c r="C42" s="23" t="s">
        <v>104</v>
      </c>
      <c r="D42" s="22" t="s">
        <v>105</v>
      </c>
      <c r="E42" s="14" t="s">
        <v>7</v>
      </c>
      <c r="F42" s="14" t="s">
        <v>36</v>
      </c>
      <c r="G42" s="16">
        <v>7.8</v>
      </c>
      <c r="H42" s="17">
        <v>12.3</v>
      </c>
      <c r="I42" s="17">
        <f t="shared" si="1"/>
        <v>95.94</v>
      </c>
    </row>
    <row r="43" spans="2:9" ht="12.75" customHeight="1" x14ac:dyDescent="0.25">
      <c r="B43" s="10" t="s">
        <v>106</v>
      </c>
      <c r="C43" s="72" t="s">
        <v>107</v>
      </c>
      <c r="D43" s="72"/>
      <c r="E43" s="72"/>
      <c r="F43" s="72"/>
      <c r="G43" s="72"/>
      <c r="H43" s="72"/>
      <c r="I43" s="11">
        <f>SUM(I44,I59,I78,I83,I88,I92,I97,I100,I109,I111)</f>
        <v>64657.179999999993</v>
      </c>
    </row>
    <row r="44" spans="2:9" ht="12.75" customHeight="1" x14ac:dyDescent="0.25">
      <c r="B44" s="28" t="s">
        <v>108</v>
      </c>
      <c r="C44" s="71" t="s">
        <v>109</v>
      </c>
      <c r="D44" s="71"/>
      <c r="E44" s="71"/>
      <c r="F44" s="71"/>
      <c r="G44" s="71"/>
      <c r="H44" s="71"/>
      <c r="I44" s="29">
        <f>SUM(I45:I58)</f>
        <v>10670.510000000002</v>
      </c>
    </row>
    <row r="45" spans="2:9" ht="19.5" x14ac:dyDescent="0.25">
      <c r="B45" s="13" t="s">
        <v>110</v>
      </c>
      <c r="C45" s="23">
        <v>96523</v>
      </c>
      <c r="D45" s="15" t="s">
        <v>83</v>
      </c>
      <c r="E45" s="14" t="s">
        <v>7</v>
      </c>
      <c r="F45" s="14" t="s">
        <v>68</v>
      </c>
      <c r="G45" s="16">
        <v>4.25</v>
      </c>
      <c r="H45" s="17">
        <v>61.78</v>
      </c>
      <c r="I45" s="17">
        <f t="shared" ref="I45:I58" si="2">TRUNC(G45*H45,2)</f>
        <v>262.56</v>
      </c>
    </row>
    <row r="46" spans="2:9" ht="19.5" x14ac:dyDescent="0.25">
      <c r="B46" s="13" t="s">
        <v>111</v>
      </c>
      <c r="C46" s="14" t="s">
        <v>87</v>
      </c>
      <c r="D46" s="15" t="s">
        <v>88</v>
      </c>
      <c r="E46" s="14" t="s">
        <v>8</v>
      </c>
      <c r="F46" s="14" t="s">
        <v>89</v>
      </c>
      <c r="G46" s="16">
        <v>0.8</v>
      </c>
      <c r="H46" s="17">
        <v>8.8000000000000007</v>
      </c>
      <c r="I46" s="17">
        <f t="shared" si="2"/>
        <v>7.04</v>
      </c>
    </row>
    <row r="47" spans="2:9" ht="19.5" x14ac:dyDescent="0.25">
      <c r="B47" s="13" t="s">
        <v>112</v>
      </c>
      <c r="C47" s="23">
        <v>96616</v>
      </c>
      <c r="D47" s="15" t="s">
        <v>85</v>
      </c>
      <c r="E47" s="14" t="s">
        <v>7</v>
      </c>
      <c r="F47" s="14" t="s">
        <v>68</v>
      </c>
      <c r="G47" s="16">
        <v>0.3</v>
      </c>
      <c r="H47" s="17">
        <v>385.61</v>
      </c>
      <c r="I47" s="17">
        <f t="shared" si="2"/>
        <v>115.68</v>
      </c>
    </row>
    <row r="48" spans="2:9" ht="29.25" x14ac:dyDescent="0.25">
      <c r="B48" s="13" t="s">
        <v>113</v>
      </c>
      <c r="C48" s="23">
        <v>96529</v>
      </c>
      <c r="D48" s="15" t="s">
        <v>91</v>
      </c>
      <c r="E48" s="14" t="s">
        <v>7</v>
      </c>
      <c r="F48" s="14" t="s">
        <v>36</v>
      </c>
      <c r="G48" s="16">
        <v>13.25</v>
      </c>
      <c r="H48" s="17">
        <v>193.82</v>
      </c>
      <c r="I48" s="17">
        <f t="shared" si="2"/>
        <v>2568.11</v>
      </c>
    </row>
    <row r="49" spans="2:9" ht="29.25" x14ac:dyDescent="0.25">
      <c r="B49" s="13" t="s">
        <v>114</v>
      </c>
      <c r="C49" s="23">
        <v>92791</v>
      </c>
      <c r="D49" s="15" t="s">
        <v>115</v>
      </c>
      <c r="E49" s="14" t="s">
        <v>7</v>
      </c>
      <c r="F49" s="14" t="s">
        <v>116</v>
      </c>
      <c r="G49" s="16">
        <v>14.35</v>
      </c>
      <c r="H49" s="17">
        <v>6.35</v>
      </c>
      <c r="I49" s="17">
        <f t="shared" si="2"/>
        <v>91.12</v>
      </c>
    </row>
    <row r="50" spans="2:9" ht="29.25" x14ac:dyDescent="0.25">
      <c r="B50" s="13" t="s">
        <v>117</v>
      </c>
      <c r="C50" s="23">
        <v>92793</v>
      </c>
      <c r="D50" s="22" t="s">
        <v>118</v>
      </c>
      <c r="E50" s="14" t="s">
        <v>7</v>
      </c>
      <c r="F50" s="14" t="s">
        <v>116</v>
      </c>
      <c r="G50" s="16">
        <v>41.36</v>
      </c>
      <c r="H50" s="17">
        <v>6.06</v>
      </c>
      <c r="I50" s="17">
        <f t="shared" si="2"/>
        <v>250.64</v>
      </c>
    </row>
    <row r="51" spans="2:9" ht="29.25" x14ac:dyDescent="0.25">
      <c r="B51" s="13" t="s">
        <v>119</v>
      </c>
      <c r="C51" s="23">
        <v>92794</v>
      </c>
      <c r="D51" s="15" t="s">
        <v>120</v>
      </c>
      <c r="E51" s="14" t="s">
        <v>7</v>
      </c>
      <c r="F51" s="14" t="s">
        <v>116</v>
      </c>
      <c r="G51" s="16">
        <v>39.25</v>
      </c>
      <c r="H51" s="17">
        <v>5.55</v>
      </c>
      <c r="I51" s="17">
        <f t="shared" si="2"/>
        <v>217.83</v>
      </c>
    </row>
    <row r="52" spans="2:9" ht="29.25" x14ac:dyDescent="0.25">
      <c r="B52" s="13" t="s">
        <v>121</v>
      </c>
      <c r="C52" s="14" t="s">
        <v>93</v>
      </c>
      <c r="D52" s="15" t="s">
        <v>94</v>
      </c>
      <c r="E52" s="14" t="s">
        <v>8</v>
      </c>
      <c r="F52" s="14" t="s">
        <v>89</v>
      </c>
      <c r="G52" s="16">
        <v>1.6</v>
      </c>
      <c r="H52" s="17">
        <v>535.9</v>
      </c>
      <c r="I52" s="17">
        <f t="shared" si="2"/>
        <v>857.44</v>
      </c>
    </row>
    <row r="53" spans="2:9" ht="19.5" x14ac:dyDescent="0.25">
      <c r="B53" s="13" t="s">
        <v>122</v>
      </c>
      <c r="C53" s="14">
        <v>96526</v>
      </c>
      <c r="D53" s="15" t="s">
        <v>100</v>
      </c>
      <c r="E53" s="14" t="s">
        <v>7</v>
      </c>
      <c r="F53" s="14" t="s">
        <v>68</v>
      </c>
      <c r="G53" s="16">
        <v>4.6100000000000003</v>
      </c>
      <c r="H53" s="17">
        <v>196.79</v>
      </c>
      <c r="I53" s="17">
        <f t="shared" si="2"/>
        <v>907.2</v>
      </c>
    </row>
    <row r="54" spans="2:9" ht="19.5" x14ac:dyDescent="0.25">
      <c r="B54" s="13" t="s">
        <v>123</v>
      </c>
      <c r="C54" s="23">
        <v>96544</v>
      </c>
      <c r="D54" s="22" t="s">
        <v>124</v>
      </c>
      <c r="E54" s="14" t="s">
        <v>7</v>
      </c>
      <c r="F54" s="14" t="s">
        <v>116</v>
      </c>
      <c r="G54" s="16">
        <v>60.07</v>
      </c>
      <c r="H54" s="17">
        <v>9.9600000000000009</v>
      </c>
      <c r="I54" s="17">
        <f t="shared" si="2"/>
        <v>598.29</v>
      </c>
    </row>
    <row r="55" spans="2:9" ht="19.5" x14ac:dyDescent="0.25">
      <c r="B55" s="13" t="s">
        <v>125</v>
      </c>
      <c r="C55" s="14">
        <v>96546</v>
      </c>
      <c r="D55" s="15" t="s">
        <v>126</v>
      </c>
      <c r="E55" s="14" t="s">
        <v>7</v>
      </c>
      <c r="F55" s="14" t="s">
        <v>116</v>
      </c>
      <c r="G55" s="16">
        <v>107.22</v>
      </c>
      <c r="H55" s="17">
        <v>7.84</v>
      </c>
      <c r="I55" s="17">
        <f t="shared" si="2"/>
        <v>840.6</v>
      </c>
    </row>
    <row r="56" spans="2:9" ht="29.25" x14ac:dyDescent="0.25">
      <c r="B56" s="13" t="s">
        <v>127</v>
      </c>
      <c r="C56" s="23">
        <v>96530</v>
      </c>
      <c r="D56" s="22" t="s">
        <v>128</v>
      </c>
      <c r="E56" s="14" t="s">
        <v>7</v>
      </c>
      <c r="F56" s="23" t="s">
        <v>36</v>
      </c>
      <c r="G56" s="16">
        <v>26.55</v>
      </c>
      <c r="H56" s="17">
        <v>98.47</v>
      </c>
      <c r="I56" s="17">
        <f t="shared" si="2"/>
        <v>2614.37</v>
      </c>
    </row>
    <row r="57" spans="2:9" ht="29.25" x14ac:dyDescent="0.25">
      <c r="B57" s="13" t="s">
        <v>129</v>
      </c>
      <c r="C57" s="23">
        <v>96557</v>
      </c>
      <c r="D57" s="15" t="s">
        <v>130</v>
      </c>
      <c r="E57" s="14" t="s">
        <v>7</v>
      </c>
      <c r="F57" s="14" t="s">
        <v>68</v>
      </c>
      <c r="G57" s="16">
        <v>1.9</v>
      </c>
      <c r="H57" s="17">
        <v>471.86</v>
      </c>
      <c r="I57" s="17">
        <f t="shared" si="2"/>
        <v>896.53</v>
      </c>
    </row>
    <row r="58" spans="2:9" ht="29.25" x14ac:dyDescent="0.25">
      <c r="B58" s="13" t="s">
        <v>131</v>
      </c>
      <c r="C58" s="23">
        <v>4953</v>
      </c>
      <c r="D58" s="15" t="s">
        <v>96</v>
      </c>
      <c r="E58" s="14" t="s">
        <v>8</v>
      </c>
      <c r="F58" s="14" t="s">
        <v>36</v>
      </c>
      <c r="G58" s="16">
        <v>30</v>
      </c>
      <c r="H58" s="17">
        <v>14.77</v>
      </c>
      <c r="I58" s="17">
        <f t="shared" si="2"/>
        <v>443.1</v>
      </c>
    </row>
    <row r="59" spans="2:9" ht="12.75" customHeight="1" x14ac:dyDescent="0.25">
      <c r="B59" s="28" t="s">
        <v>132</v>
      </c>
      <c r="C59" s="71" t="s">
        <v>133</v>
      </c>
      <c r="D59" s="71"/>
      <c r="E59" s="71"/>
      <c r="F59" s="71"/>
      <c r="G59" s="71"/>
      <c r="H59" s="71"/>
      <c r="I59" s="29">
        <f>SUM(I60:I77)</f>
        <v>24670.289999999994</v>
      </c>
    </row>
    <row r="60" spans="2:9" ht="39" x14ac:dyDescent="0.25">
      <c r="B60" s="13" t="s">
        <v>134</v>
      </c>
      <c r="C60" s="23">
        <v>92408</v>
      </c>
      <c r="D60" s="15" t="s">
        <v>135</v>
      </c>
      <c r="E60" s="14" t="s">
        <v>7</v>
      </c>
      <c r="F60" s="14" t="s">
        <v>36</v>
      </c>
      <c r="G60" s="16">
        <v>24.85</v>
      </c>
      <c r="H60" s="17">
        <v>149.13999999999999</v>
      </c>
      <c r="I60" s="17">
        <f t="shared" ref="I60:I77" si="3">TRUNC(G60*H60,2)</f>
        <v>3706.12</v>
      </c>
    </row>
    <row r="61" spans="2:9" ht="29.25" x14ac:dyDescent="0.25">
      <c r="B61" s="13" t="s">
        <v>136</v>
      </c>
      <c r="C61" s="23">
        <v>92446</v>
      </c>
      <c r="D61" s="15" t="s">
        <v>137</v>
      </c>
      <c r="E61" s="14" t="s">
        <v>7</v>
      </c>
      <c r="F61" s="14" t="s">
        <v>36</v>
      </c>
      <c r="G61" s="16">
        <v>6</v>
      </c>
      <c r="H61" s="17">
        <v>137.13</v>
      </c>
      <c r="I61" s="17">
        <f t="shared" si="3"/>
        <v>822.78</v>
      </c>
    </row>
    <row r="62" spans="2:9" ht="48.75" x14ac:dyDescent="0.25">
      <c r="B62" s="13" t="s">
        <v>138</v>
      </c>
      <c r="C62" s="23">
        <v>92776</v>
      </c>
      <c r="D62" s="15" t="s">
        <v>139</v>
      </c>
      <c r="E62" s="14" t="s">
        <v>7</v>
      </c>
      <c r="F62" s="14" t="s">
        <v>116</v>
      </c>
      <c r="G62" s="16">
        <v>57.8</v>
      </c>
      <c r="H62" s="17">
        <v>10.01</v>
      </c>
      <c r="I62" s="17">
        <f t="shared" si="3"/>
        <v>578.57000000000005</v>
      </c>
    </row>
    <row r="63" spans="2:9" ht="48.75" x14ac:dyDescent="0.25">
      <c r="B63" s="13" t="s">
        <v>140</v>
      </c>
      <c r="C63" s="23">
        <v>92778</v>
      </c>
      <c r="D63" s="15" t="s">
        <v>141</v>
      </c>
      <c r="E63" s="14" t="s">
        <v>7</v>
      </c>
      <c r="F63" s="14" t="s">
        <v>116</v>
      </c>
      <c r="G63" s="16">
        <v>82.6</v>
      </c>
      <c r="H63" s="17">
        <v>7.79</v>
      </c>
      <c r="I63" s="17">
        <f t="shared" si="3"/>
        <v>643.45000000000005</v>
      </c>
    </row>
    <row r="64" spans="2:9" ht="39" x14ac:dyDescent="0.25">
      <c r="B64" s="13" t="s">
        <v>142</v>
      </c>
      <c r="C64" s="23">
        <v>92718</v>
      </c>
      <c r="D64" s="15" t="s">
        <v>143</v>
      </c>
      <c r="E64" s="14" t="s">
        <v>7</v>
      </c>
      <c r="F64" s="14" t="s">
        <v>68</v>
      </c>
      <c r="G64" s="16">
        <v>1.2</v>
      </c>
      <c r="H64" s="17">
        <v>534.02</v>
      </c>
      <c r="I64" s="17">
        <f t="shared" si="3"/>
        <v>640.82000000000005</v>
      </c>
    </row>
    <row r="65" spans="2:9" ht="48.75" x14ac:dyDescent="0.25">
      <c r="B65" s="13" t="s">
        <v>144</v>
      </c>
      <c r="C65" s="23">
        <v>92741</v>
      </c>
      <c r="D65" s="15" t="s">
        <v>145</v>
      </c>
      <c r="E65" s="14" t="s">
        <v>7</v>
      </c>
      <c r="F65" s="14" t="s">
        <v>68</v>
      </c>
      <c r="G65" s="16">
        <v>0.3</v>
      </c>
      <c r="H65" s="17">
        <v>580.25</v>
      </c>
      <c r="I65" s="17">
        <f t="shared" si="3"/>
        <v>174.07</v>
      </c>
    </row>
    <row r="66" spans="2:9" ht="19.5" x14ac:dyDescent="0.25">
      <c r="B66" s="13" t="s">
        <v>146</v>
      </c>
      <c r="C66" s="23">
        <v>93204</v>
      </c>
      <c r="D66" s="15" t="s">
        <v>147</v>
      </c>
      <c r="E66" s="14" t="s">
        <v>7</v>
      </c>
      <c r="F66" s="14" t="s">
        <v>52</v>
      </c>
      <c r="G66" s="16">
        <v>38.5</v>
      </c>
      <c r="H66" s="17">
        <v>31.23</v>
      </c>
      <c r="I66" s="17">
        <f t="shared" si="3"/>
        <v>1202.3499999999999</v>
      </c>
    </row>
    <row r="67" spans="2:9" ht="48.75" x14ac:dyDescent="0.25">
      <c r="B67" s="13" t="s">
        <v>148</v>
      </c>
      <c r="C67" s="23">
        <v>87523</v>
      </c>
      <c r="D67" s="22" t="s">
        <v>149</v>
      </c>
      <c r="E67" s="14" t="s">
        <v>7</v>
      </c>
      <c r="F67" s="14" t="s">
        <v>36</v>
      </c>
      <c r="G67" s="16">
        <v>95.8</v>
      </c>
      <c r="H67" s="17">
        <v>58.8</v>
      </c>
      <c r="I67" s="17">
        <f t="shared" si="3"/>
        <v>5633.04</v>
      </c>
    </row>
    <row r="68" spans="2:9" ht="39" x14ac:dyDescent="0.25">
      <c r="B68" s="13" t="s">
        <v>150</v>
      </c>
      <c r="C68" s="23">
        <v>87879</v>
      </c>
      <c r="D68" s="22" t="s">
        <v>151</v>
      </c>
      <c r="E68" s="14" t="s">
        <v>7</v>
      </c>
      <c r="F68" s="14" t="s">
        <v>36</v>
      </c>
      <c r="G68" s="16">
        <v>191.6</v>
      </c>
      <c r="H68" s="17">
        <v>2.77</v>
      </c>
      <c r="I68" s="17">
        <f t="shared" si="3"/>
        <v>530.73</v>
      </c>
    </row>
    <row r="69" spans="2:9" ht="58.5" x14ac:dyDescent="0.25">
      <c r="B69" s="13" t="s">
        <v>152</v>
      </c>
      <c r="C69" s="23">
        <v>89173</v>
      </c>
      <c r="D69" s="22" t="s">
        <v>153</v>
      </c>
      <c r="E69" s="14" t="s">
        <v>7</v>
      </c>
      <c r="F69" s="14" t="s">
        <v>36</v>
      </c>
      <c r="G69" s="16">
        <v>191.6</v>
      </c>
      <c r="H69" s="17">
        <v>22.82</v>
      </c>
      <c r="I69" s="17">
        <f t="shared" si="3"/>
        <v>4372.3100000000004</v>
      </c>
    </row>
    <row r="70" spans="2:9" ht="19.5" x14ac:dyDescent="0.25">
      <c r="B70" s="13" t="s">
        <v>154</v>
      </c>
      <c r="C70" s="23">
        <v>88485</v>
      </c>
      <c r="D70" s="22" t="s">
        <v>155</v>
      </c>
      <c r="E70" s="14" t="s">
        <v>7</v>
      </c>
      <c r="F70" s="14" t="s">
        <v>36</v>
      </c>
      <c r="G70" s="16">
        <v>191.6</v>
      </c>
      <c r="H70" s="17">
        <v>1.72</v>
      </c>
      <c r="I70" s="17">
        <f t="shared" si="3"/>
        <v>329.55</v>
      </c>
    </row>
    <row r="71" spans="2:9" ht="19.5" x14ac:dyDescent="0.25">
      <c r="B71" s="13" t="s">
        <v>156</v>
      </c>
      <c r="C71" s="23">
        <v>88497</v>
      </c>
      <c r="D71" s="22" t="s">
        <v>157</v>
      </c>
      <c r="E71" s="14" t="s">
        <v>7</v>
      </c>
      <c r="F71" s="14" t="s">
        <v>36</v>
      </c>
      <c r="G71" s="16">
        <v>68.5</v>
      </c>
      <c r="H71" s="17">
        <v>9.67</v>
      </c>
      <c r="I71" s="17">
        <f t="shared" si="3"/>
        <v>662.39</v>
      </c>
    </row>
    <row r="72" spans="2:9" ht="19.5" x14ac:dyDescent="0.25">
      <c r="B72" s="13" t="s">
        <v>158</v>
      </c>
      <c r="C72" s="23">
        <v>88487</v>
      </c>
      <c r="D72" s="22" t="s">
        <v>159</v>
      </c>
      <c r="E72" s="14" t="s">
        <v>7</v>
      </c>
      <c r="F72" s="14" t="s">
        <v>36</v>
      </c>
      <c r="G72" s="16">
        <v>68.5</v>
      </c>
      <c r="H72" s="17">
        <v>8.98</v>
      </c>
      <c r="I72" s="17">
        <f t="shared" si="3"/>
        <v>615.13</v>
      </c>
    </row>
    <row r="73" spans="2:9" ht="29.25" x14ac:dyDescent="0.25">
      <c r="B73" s="13" t="s">
        <v>160</v>
      </c>
      <c r="C73" s="23">
        <v>12716</v>
      </c>
      <c r="D73" s="22" t="s">
        <v>161</v>
      </c>
      <c r="E73" s="14" t="s">
        <v>8</v>
      </c>
      <c r="F73" s="14" t="s">
        <v>36</v>
      </c>
      <c r="G73" s="16">
        <v>43.81</v>
      </c>
      <c r="H73" s="17">
        <v>61.53</v>
      </c>
      <c r="I73" s="17">
        <f t="shared" si="3"/>
        <v>2695.62</v>
      </c>
    </row>
    <row r="74" spans="2:9" x14ac:dyDescent="0.25">
      <c r="B74" s="13" t="s">
        <v>162</v>
      </c>
      <c r="C74" s="23">
        <v>11128</v>
      </c>
      <c r="D74" s="22" t="s">
        <v>163</v>
      </c>
      <c r="E74" s="14" t="s">
        <v>8</v>
      </c>
      <c r="F74" s="23" t="s">
        <v>52</v>
      </c>
      <c r="G74" s="16">
        <v>60.6</v>
      </c>
      <c r="H74" s="17">
        <v>8.2799999999999994</v>
      </c>
      <c r="I74" s="17">
        <f t="shared" si="3"/>
        <v>501.76</v>
      </c>
    </row>
    <row r="75" spans="2:9" ht="19.5" x14ac:dyDescent="0.25">
      <c r="B75" s="13" t="s">
        <v>164</v>
      </c>
      <c r="C75" s="23">
        <v>2306</v>
      </c>
      <c r="D75" s="22" t="s">
        <v>165</v>
      </c>
      <c r="E75" s="14" t="s">
        <v>8</v>
      </c>
      <c r="F75" s="14" t="s">
        <v>36</v>
      </c>
      <c r="G75" s="16">
        <v>43.81</v>
      </c>
      <c r="H75" s="17">
        <v>14.26</v>
      </c>
      <c r="I75" s="17">
        <f t="shared" si="3"/>
        <v>624.73</v>
      </c>
    </row>
    <row r="76" spans="2:9" x14ac:dyDescent="0.25">
      <c r="B76" s="13" t="s">
        <v>166</v>
      </c>
      <c r="C76" s="23" t="s">
        <v>167</v>
      </c>
      <c r="D76" s="22" t="s">
        <v>168</v>
      </c>
      <c r="E76" s="23" t="s">
        <v>17</v>
      </c>
      <c r="F76" s="23" t="s">
        <v>52</v>
      </c>
      <c r="G76" s="16">
        <v>6</v>
      </c>
      <c r="H76" s="17">
        <v>144.66</v>
      </c>
      <c r="I76" s="17">
        <f t="shared" si="3"/>
        <v>867.96</v>
      </c>
    </row>
    <row r="77" spans="2:9" ht="29.25" x14ac:dyDescent="0.25">
      <c r="B77" s="13" t="s">
        <v>169</v>
      </c>
      <c r="C77" s="23">
        <v>2311</v>
      </c>
      <c r="D77" s="22" t="s">
        <v>170</v>
      </c>
      <c r="E77" s="23" t="s">
        <v>8</v>
      </c>
      <c r="F77" s="23" t="s">
        <v>36</v>
      </c>
      <c r="G77" s="16">
        <v>3.16</v>
      </c>
      <c r="H77" s="17">
        <v>21.81</v>
      </c>
      <c r="I77" s="17">
        <f t="shared" si="3"/>
        <v>68.91</v>
      </c>
    </row>
    <row r="78" spans="2:9" ht="12.75" customHeight="1" x14ac:dyDescent="0.25">
      <c r="B78" s="28" t="s">
        <v>171</v>
      </c>
      <c r="C78" s="71" t="s">
        <v>172</v>
      </c>
      <c r="D78" s="71"/>
      <c r="E78" s="71"/>
      <c r="F78" s="71"/>
      <c r="G78" s="71"/>
      <c r="H78" s="71"/>
      <c r="I78" s="29">
        <f>SUM(I79:I82)</f>
        <v>4200.47</v>
      </c>
    </row>
    <row r="79" spans="2:9" ht="58.5" x14ac:dyDescent="0.25">
      <c r="B79" s="13" t="s">
        <v>173</v>
      </c>
      <c r="C79" s="23">
        <v>94438</v>
      </c>
      <c r="D79" s="22" t="s">
        <v>174</v>
      </c>
      <c r="E79" s="23" t="s">
        <v>7</v>
      </c>
      <c r="F79" s="23" t="s">
        <v>36</v>
      </c>
      <c r="G79" s="16">
        <v>43.53</v>
      </c>
      <c r="H79" s="17">
        <v>30.04</v>
      </c>
      <c r="I79" s="17">
        <f>TRUNC(G79*H79,2)</f>
        <v>1307.6400000000001</v>
      </c>
    </row>
    <row r="80" spans="2:9" ht="29.25" x14ac:dyDescent="0.25">
      <c r="B80" s="13" t="s">
        <v>175</v>
      </c>
      <c r="C80" s="23">
        <v>87251</v>
      </c>
      <c r="D80" s="22" t="s">
        <v>176</v>
      </c>
      <c r="E80" s="23" t="s">
        <v>7</v>
      </c>
      <c r="F80" s="23" t="s">
        <v>36</v>
      </c>
      <c r="G80" s="16">
        <v>43.53</v>
      </c>
      <c r="H80" s="17">
        <v>40.07</v>
      </c>
      <c r="I80" s="17">
        <f>TRUNC(G80*H80,2)</f>
        <v>1744.24</v>
      </c>
    </row>
    <row r="81" spans="2:9" ht="48.75" x14ac:dyDescent="0.25">
      <c r="B81" s="13" t="s">
        <v>177</v>
      </c>
      <c r="C81" s="23">
        <v>10991</v>
      </c>
      <c r="D81" s="22" t="s">
        <v>178</v>
      </c>
      <c r="E81" s="23" t="s">
        <v>8</v>
      </c>
      <c r="F81" s="23" t="s">
        <v>36</v>
      </c>
      <c r="G81" s="16">
        <v>4.34</v>
      </c>
      <c r="H81" s="17">
        <v>40.14</v>
      </c>
      <c r="I81" s="17">
        <f>TRUNC(G81*H81,2)</f>
        <v>174.2</v>
      </c>
    </row>
    <row r="82" spans="2:9" ht="48.75" x14ac:dyDescent="0.25">
      <c r="B82" s="13" t="s">
        <v>179</v>
      </c>
      <c r="C82" s="23">
        <v>10618</v>
      </c>
      <c r="D82" s="22" t="s">
        <v>180</v>
      </c>
      <c r="E82" s="23" t="s">
        <v>8</v>
      </c>
      <c r="F82" s="23" t="s">
        <v>36</v>
      </c>
      <c r="G82" s="16">
        <v>21.1</v>
      </c>
      <c r="H82" s="17">
        <v>46.18</v>
      </c>
      <c r="I82" s="17">
        <f>TRUNC(G82*H82,2)</f>
        <v>974.39</v>
      </c>
    </row>
    <row r="83" spans="2:9" ht="12.75" customHeight="1" x14ac:dyDescent="0.25">
      <c r="B83" s="28" t="s">
        <v>181</v>
      </c>
      <c r="C83" s="71" t="s">
        <v>182</v>
      </c>
      <c r="D83" s="71"/>
      <c r="E83" s="71"/>
      <c r="F83" s="71"/>
      <c r="G83" s="71"/>
      <c r="H83" s="71"/>
      <c r="I83" s="29">
        <f>SUM(I84:I87)</f>
        <v>5365.4099999999989</v>
      </c>
    </row>
    <row r="84" spans="2:9" ht="19.5" x14ac:dyDescent="0.25">
      <c r="B84" s="13" t="s">
        <v>183</v>
      </c>
      <c r="C84" s="23">
        <v>96114</v>
      </c>
      <c r="D84" s="22" t="s">
        <v>184</v>
      </c>
      <c r="E84" s="23" t="s">
        <v>7</v>
      </c>
      <c r="F84" s="23" t="s">
        <v>36</v>
      </c>
      <c r="G84" s="16">
        <v>47.88</v>
      </c>
      <c r="H84" s="17">
        <v>57.47</v>
      </c>
      <c r="I84" s="17">
        <f>TRUNC(G84*H84,2)</f>
        <v>2751.66</v>
      </c>
    </row>
    <row r="85" spans="2:9" ht="19.5" x14ac:dyDescent="0.25">
      <c r="B85" s="13" t="s">
        <v>185</v>
      </c>
      <c r="C85" s="23">
        <v>88496</v>
      </c>
      <c r="D85" s="22" t="s">
        <v>186</v>
      </c>
      <c r="E85" s="23" t="s">
        <v>7</v>
      </c>
      <c r="F85" s="23" t="s">
        <v>36</v>
      </c>
      <c r="G85" s="16">
        <v>47.88</v>
      </c>
      <c r="H85" s="17">
        <v>18.28</v>
      </c>
      <c r="I85" s="17">
        <f>TRUNC(G85*H85,2)</f>
        <v>875.24</v>
      </c>
    </row>
    <row r="86" spans="2:9" ht="19.5" x14ac:dyDescent="0.25">
      <c r="B86" s="13" t="s">
        <v>187</v>
      </c>
      <c r="C86" s="23">
        <v>88486</v>
      </c>
      <c r="D86" s="22" t="s">
        <v>188</v>
      </c>
      <c r="E86" s="23" t="s">
        <v>7</v>
      </c>
      <c r="F86" s="23" t="s">
        <v>36</v>
      </c>
      <c r="G86" s="16">
        <v>47.88</v>
      </c>
      <c r="H86" s="17">
        <v>9.93</v>
      </c>
      <c r="I86" s="17">
        <f>TRUNC(G86*H86,2)</f>
        <v>475.44</v>
      </c>
    </row>
    <row r="87" spans="2:9" ht="19.5" x14ac:dyDescent="0.25">
      <c r="B87" s="13" t="s">
        <v>189</v>
      </c>
      <c r="C87" s="23">
        <v>1979</v>
      </c>
      <c r="D87" s="22" t="s">
        <v>190</v>
      </c>
      <c r="E87" s="23" t="s">
        <v>8</v>
      </c>
      <c r="F87" s="23" t="s">
        <v>36</v>
      </c>
      <c r="G87" s="16">
        <v>47.88</v>
      </c>
      <c r="H87" s="17">
        <v>26.38</v>
      </c>
      <c r="I87" s="17">
        <f>TRUNC(G87*H87,2)</f>
        <v>1263.07</v>
      </c>
    </row>
    <row r="88" spans="2:9" ht="12.75" customHeight="1" x14ac:dyDescent="0.25">
      <c r="B88" s="28" t="s">
        <v>191</v>
      </c>
      <c r="C88" s="73" t="s">
        <v>192</v>
      </c>
      <c r="D88" s="73"/>
      <c r="E88" s="73"/>
      <c r="F88" s="73"/>
      <c r="G88" s="73"/>
      <c r="H88" s="73"/>
      <c r="I88" s="29">
        <f>SUM(I89:I91)</f>
        <v>3693.67</v>
      </c>
    </row>
    <row r="89" spans="2:9" ht="19.5" x14ac:dyDescent="0.25">
      <c r="B89" s="13" t="s">
        <v>193</v>
      </c>
      <c r="C89" s="23">
        <v>84886</v>
      </c>
      <c r="D89" s="15" t="s">
        <v>194</v>
      </c>
      <c r="E89" s="23" t="s">
        <v>7</v>
      </c>
      <c r="F89" s="14" t="s">
        <v>32</v>
      </c>
      <c r="G89" s="16">
        <v>2</v>
      </c>
      <c r="H89" s="17">
        <v>1150.05</v>
      </c>
      <c r="I89" s="17">
        <f>TRUNC(G89*H89,2)</f>
        <v>2300.1</v>
      </c>
    </row>
    <row r="90" spans="2:9" ht="48.75" x14ac:dyDescent="0.25">
      <c r="B90" s="13" t="s">
        <v>195</v>
      </c>
      <c r="C90" s="23" t="s">
        <v>167</v>
      </c>
      <c r="D90" s="22" t="s">
        <v>196</v>
      </c>
      <c r="E90" s="23" t="s">
        <v>17</v>
      </c>
      <c r="F90" s="14" t="s">
        <v>32</v>
      </c>
      <c r="G90" s="16">
        <v>1</v>
      </c>
      <c r="H90" s="17">
        <v>965.84</v>
      </c>
      <c r="I90" s="17">
        <f>TRUNC(G90*H90,2)</f>
        <v>965.84</v>
      </c>
    </row>
    <row r="91" spans="2:9" ht="19.5" x14ac:dyDescent="0.25">
      <c r="B91" s="13" t="s">
        <v>197</v>
      </c>
      <c r="C91" s="23" t="s">
        <v>167</v>
      </c>
      <c r="D91" s="15" t="s">
        <v>198</v>
      </c>
      <c r="E91" s="23" t="s">
        <v>17</v>
      </c>
      <c r="G91" s="16">
        <v>1</v>
      </c>
      <c r="H91" s="17">
        <v>427.73</v>
      </c>
      <c r="I91" s="17">
        <f>TRUNC(G91*H91,2)</f>
        <v>427.73</v>
      </c>
    </row>
    <row r="92" spans="2:9" ht="12.75" customHeight="1" x14ac:dyDescent="0.25">
      <c r="B92" s="28" t="s">
        <v>199</v>
      </c>
      <c r="C92" s="73" t="s">
        <v>200</v>
      </c>
      <c r="D92" s="73"/>
      <c r="E92" s="73"/>
      <c r="F92" s="73"/>
      <c r="G92" s="73"/>
      <c r="H92" s="73"/>
      <c r="I92" s="29">
        <f>SUM(I93:I96)</f>
        <v>2764.6</v>
      </c>
    </row>
    <row r="93" spans="2:9" ht="58.5" x14ac:dyDescent="0.25">
      <c r="B93" s="13" t="s">
        <v>201</v>
      </c>
      <c r="C93" s="23">
        <v>91315</v>
      </c>
      <c r="D93" s="15" t="s">
        <v>202</v>
      </c>
      <c r="E93" s="23" t="s">
        <v>7</v>
      </c>
      <c r="F93" s="14" t="s">
        <v>32</v>
      </c>
      <c r="G93" s="16">
        <v>3</v>
      </c>
      <c r="H93" s="17">
        <v>733.34</v>
      </c>
      <c r="I93" s="17">
        <f>TRUNC(G93*H93,2)</f>
        <v>2200.02</v>
      </c>
    </row>
    <row r="94" spans="2:9" x14ac:dyDescent="0.25">
      <c r="B94" s="13" t="s">
        <v>203</v>
      </c>
      <c r="C94" s="23">
        <v>84657</v>
      </c>
      <c r="D94" s="15" t="s">
        <v>204</v>
      </c>
      <c r="E94" s="23" t="s">
        <v>7</v>
      </c>
      <c r="F94" s="23" t="s">
        <v>36</v>
      </c>
      <c r="G94" s="16">
        <v>14.2</v>
      </c>
      <c r="H94" s="17">
        <v>7.02</v>
      </c>
      <c r="I94" s="17">
        <f>TRUNC(G94*H94,2)</f>
        <v>99.68</v>
      </c>
    </row>
    <row r="95" spans="2:9" ht="19.5" x14ac:dyDescent="0.25">
      <c r="B95" s="13" t="s">
        <v>205</v>
      </c>
      <c r="C95" s="23">
        <v>2303</v>
      </c>
      <c r="D95" s="15" t="s">
        <v>206</v>
      </c>
      <c r="E95" s="23" t="s">
        <v>8</v>
      </c>
      <c r="F95" s="23" t="s">
        <v>36</v>
      </c>
      <c r="G95" s="16">
        <v>14.2</v>
      </c>
      <c r="H95" s="17">
        <v>13.83</v>
      </c>
      <c r="I95" s="17">
        <f>TRUNC(G95*H95,2)</f>
        <v>196.38</v>
      </c>
    </row>
    <row r="96" spans="2:9" ht="19.5" x14ac:dyDescent="0.25">
      <c r="B96" s="13" t="s">
        <v>207</v>
      </c>
      <c r="C96" s="23" t="s">
        <v>208</v>
      </c>
      <c r="D96" s="15" t="s">
        <v>209</v>
      </c>
      <c r="E96" s="23" t="s">
        <v>7</v>
      </c>
      <c r="F96" s="23" t="s">
        <v>36</v>
      </c>
      <c r="G96" s="16">
        <v>14.2</v>
      </c>
      <c r="H96" s="17">
        <v>18.91</v>
      </c>
      <c r="I96" s="17">
        <f>TRUNC(G96*H96,2)</f>
        <v>268.52</v>
      </c>
    </row>
    <row r="97" spans="2:9" ht="12.75" customHeight="1" x14ac:dyDescent="0.25">
      <c r="B97" s="28" t="s">
        <v>210</v>
      </c>
      <c r="C97" s="73" t="s">
        <v>211</v>
      </c>
      <c r="D97" s="73"/>
      <c r="E97" s="73"/>
      <c r="F97" s="73"/>
      <c r="G97" s="73"/>
      <c r="H97" s="73"/>
      <c r="I97" s="29">
        <f>SUM(I98:I99)</f>
        <v>5816.69</v>
      </c>
    </row>
    <row r="98" spans="2:9" ht="19.5" x14ac:dyDescent="0.25">
      <c r="B98" s="13" t="s">
        <v>212</v>
      </c>
      <c r="C98" s="23">
        <v>1885</v>
      </c>
      <c r="D98" s="15" t="s">
        <v>213</v>
      </c>
      <c r="E98" s="23" t="s">
        <v>8</v>
      </c>
      <c r="F98" s="23" t="s">
        <v>36</v>
      </c>
      <c r="G98" s="16">
        <v>12.72</v>
      </c>
      <c r="H98" s="17">
        <v>358.69</v>
      </c>
      <c r="I98" s="17">
        <f>TRUNC(G98*H98,2)</f>
        <v>4562.53</v>
      </c>
    </row>
    <row r="99" spans="2:9" ht="19.5" x14ac:dyDescent="0.25">
      <c r="B99" s="13" t="s">
        <v>214</v>
      </c>
      <c r="C99" s="23">
        <v>7613</v>
      </c>
      <c r="D99" s="15" t="s">
        <v>215</v>
      </c>
      <c r="E99" s="23" t="s">
        <v>8</v>
      </c>
      <c r="F99" s="14" t="s">
        <v>32</v>
      </c>
      <c r="G99" s="16">
        <v>2</v>
      </c>
      <c r="H99" s="17">
        <v>627.08000000000004</v>
      </c>
      <c r="I99" s="17">
        <f>TRUNC(G99*H99,2)</f>
        <v>1254.1600000000001</v>
      </c>
    </row>
    <row r="100" spans="2:9" ht="12.75" customHeight="1" x14ac:dyDescent="0.25">
      <c r="B100" s="28" t="s">
        <v>216</v>
      </c>
      <c r="C100" s="73" t="s">
        <v>217</v>
      </c>
      <c r="D100" s="73"/>
      <c r="E100" s="73"/>
      <c r="F100" s="73"/>
      <c r="G100" s="73"/>
      <c r="H100" s="73"/>
      <c r="I100" s="29">
        <f>SUM(I101:I108)</f>
        <v>3401.76</v>
      </c>
    </row>
    <row r="101" spans="2:9" ht="19.5" x14ac:dyDescent="0.25">
      <c r="B101" s="13" t="s">
        <v>218</v>
      </c>
      <c r="C101" s="23">
        <v>3395</v>
      </c>
      <c r="D101" s="15" t="s">
        <v>219</v>
      </c>
      <c r="E101" s="23" t="s">
        <v>8</v>
      </c>
      <c r="F101" s="14" t="s">
        <v>32</v>
      </c>
      <c r="G101" s="16">
        <v>6</v>
      </c>
      <c r="H101" s="17">
        <v>189.78</v>
      </c>
      <c r="I101" s="17">
        <f t="shared" ref="I101:I108" si="4">TRUNC(G101*H101,2)</f>
        <v>1138.68</v>
      </c>
    </row>
    <row r="102" spans="2:9" ht="19.5" x14ac:dyDescent="0.25">
      <c r="B102" s="13" t="s">
        <v>220</v>
      </c>
      <c r="C102" s="23">
        <v>12103</v>
      </c>
      <c r="D102" s="15" t="s">
        <v>221</v>
      </c>
      <c r="E102" s="23" t="s">
        <v>8</v>
      </c>
      <c r="F102" s="14" t="s">
        <v>32</v>
      </c>
      <c r="G102" s="16">
        <v>4</v>
      </c>
      <c r="H102" s="17">
        <v>80.61</v>
      </c>
      <c r="I102" s="17">
        <f t="shared" si="4"/>
        <v>322.44</v>
      </c>
    </row>
    <row r="103" spans="2:9" ht="19.5" x14ac:dyDescent="0.25">
      <c r="B103" s="13" t="s">
        <v>222</v>
      </c>
      <c r="C103" s="23">
        <v>12102</v>
      </c>
      <c r="D103" s="22" t="s">
        <v>223</v>
      </c>
      <c r="E103" s="23" t="s">
        <v>8</v>
      </c>
      <c r="F103" s="14" t="s">
        <v>32</v>
      </c>
      <c r="G103" s="16">
        <v>2</v>
      </c>
      <c r="H103" s="17">
        <v>43.91</v>
      </c>
      <c r="I103" s="17">
        <f t="shared" si="4"/>
        <v>87.82</v>
      </c>
    </row>
    <row r="104" spans="2:9" ht="19.5" x14ac:dyDescent="0.25">
      <c r="B104" s="13" t="s">
        <v>224</v>
      </c>
      <c r="C104" s="23">
        <v>3278</v>
      </c>
      <c r="D104" s="22" t="s">
        <v>225</v>
      </c>
      <c r="E104" s="23" t="s">
        <v>8</v>
      </c>
      <c r="F104" s="14" t="s">
        <v>32</v>
      </c>
      <c r="G104" s="16">
        <v>2</v>
      </c>
      <c r="H104" s="17">
        <v>134.83000000000001</v>
      </c>
      <c r="I104" s="17">
        <f t="shared" si="4"/>
        <v>269.66000000000003</v>
      </c>
    </row>
    <row r="105" spans="2:9" ht="19.5" x14ac:dyDescent="0.25">
      <c r="B105" s="13" t="s">
        <v>226</v>
      </c>
      <c r="C105" s="23">
        <v>3281</v>
      </c>
      <c r="D105" s="22" t="s">
        <v>227</v>
      </c>
      <c r="E105" s="23" t="s">
        <v>8</v>
      </c>
      <c r="F105" s="14" t="s">
        <v>32</v>
      </c>
      <c r="G105" s="16">
        <v>1</v>
      </c>
      <c r="H105" s="17">
        <v>137.63</v>
      </c>
      <c r="I105" s="17">
        <f t="shared" si="4"/>
        <v>137.63</v>
      </c>
    </row>
    <row r="106" spans="2:9" ht="29.25" x14ac:dyDescent="0.25">
      <c r="B106" s="13" t="s">
        <v>228</v>
      </c>
      <c r="C106" s="23" t="s">
        <v>167</v>
      </c>
      <c r="D106" s="22" t="s">
        <v>229</v>
      </c>
      <c r="E106" s="23" t="s">
        <v>17</v>
      </c>
      <c r="F106" s="14" t="s">
        <v>32</v>
      </c>
      <c r="G106" s="16">
        <v>8</v>
      </c>
      <c r="H106" s="17">
        <v>128.26</v>
      </c>
      <c r="I106" s="17">
        <f t="shared" si="4"/>
        <v>1026.08</v>
      </c>
    </row>
    <row r="107" spans="2:9" ht="39" x14ac:dyDescent="0.25">
      <c r="B107" s="13" t="s">
        <v>230</v>
      </c>
      <c r="C107" s="23">
        <v>3298</v>
      </c>
      <c r="D107" s="22" t="s">
        <v>231</v>
      </c>
      <c r="E107" s="23" t="s">
        <v>8</v>
      </c>
      <c r="F107" s="14" t="s">
        <v>32</v>
      </c>
      <c r="G107" s="16">
        <v>2</v>
      </c>
      <c r="H107" s="17">
        <v>144.44999999999999</v>
      </c>
      <c r="I107" s="17">
        <f t="shared" si="4"/>
        <v>288.89999999999998</v>
      </c>
    </row>
    <row r="108" spans="2:9" ht="29.25" x14ac:dyDescent="0.25">
      <c r="B108" s="13" t="s">
        <v>232</v>
      </c>
      <c r="C108" s="23">
        <v>11867</v>
      </c>
      <c r="D108" s="22" t="s">
        <v>233</v>
      </c>
      <c r="E108" s="23" t="s">
        <v>8</v>
      </c>
      <c r="F108" s="14" t="s">
        <v>32</v>
      </c>
      <c r="G108" s="16">
        <v>1</v>
      </c>
      <c r="H108" s="17">
        <v>130.55000000000001</v>
      </c>
      <c r="I108" s="17">
        <f t="shared" si="4"/>
        <v>130.55000000000001</v>
      </c>
    </row>
    <row r="109" spans="2:9" ht="12.75" customHeight="1" x14ac:dyDescent="0.25">
      <c r="B109" s="28" t="s">
        <v>234</v>
      </c>
      <c r="C109" s="73" t="s">
        <v>235</v>
      </c>
      <c r="D109" s="73"/>
      <c r="E109" s="73"/>
      <c r="F109" s="73"/>
      <c r="G109" s="73"/>
      <c r="H109" s="73"/>
      <c r="I109" s="29">
        <f>SUM(I110:I110)</f>
        <v>965.08</v>
      </c>
    </row>
    <row r="110" spans="2:9" ht="29.25" x14ac:dyDescent="0.25">
      <c r="B110" s="13" t="s">
        <v>236</v>
      </c>
      <c r="C110" s="23">
        <v>5006</v>
      </c>
      <c r="D110" s="22" t="s">
        <v>237</v>
      </c>
      <c r="E110" s="23" t="s">
        <v>8</v>
      </c>
      <c r="F110" s="14" t="s">
        <v>32</v>
      </c>
      <c r="G110" s="16">
        <v>4</v>
      </c>
      <c r="H110" s="17">
        <v>241.27</v>
      </c>
      <c r="I110" s="17">
        <f>TRUNC(G110*H110,2)</f>
        <v>965.08</v>
      </c>
    </row>
    <row r="111" spans="2:9" ht="12.75" customHeight="1" x14ac:dyDescent="0.25">
      <c r="B111" s="28" t="s">
        <v>238</v>
      </c>
      <c r="C111" s="73" t="s">
        <v>239</v>
      </c>
      <c r="D111" s="73"/>
      <c r="E111" s="73"/>
      <c r="F111" s="73"/>
      <c r="G111" s="73"/>
      <c r="H111" s="73"/>
      <c r="I111" s="29">
        <f>SUM(I112:I126)</f>
        <v>3108.7000000000003</v>
      </c>
    </row>
    <row r="112" spans="2:9" ht="19.5" x14ac:dyDescent="0.25">
      <c r="B112" s="13" t="s">
        <v>240</v>
      </c>
      <c r="C112" s="23">
        <v>1353</v>
      </c>
      <c r="D112" s="22" t="s">
        <v>241</v>
      </c>
      <c r="E112" s="23" t="s">
        <v>8</v>
      </c>
      <c r="F112" s="14" t="s">
        <v>32</v>
      </c>
      <c r="G112" s="16">
        <v>2</v>
      </c>
      <c r="H112" s="17">
        <v>133.43</v>
      </c>
      <c r="I112" s="17">
        <f t="shared" ref="I112:I126" si="5">TRUNC(G112*H112,2)</f>
        <v>266.86</v>
      </c>
    </row>
    <row r="113" spans="2:10" ht="19.5" x14ac:dyDescent="0.25">
      <c r="B113" s="13" t="s">
        <v>242</v>
      </c>
      <c r="C113" s="23">
        <v>1683</v>
      </c>
      <c r="D113" s="22" t="s">
        <v>243</v>
      </c>
      <c r="E113" s="23" t="s">
        <v>8</v>
      </c>
      <c r="F113" s="14" t="s">
        <v>32</v>
      </c>
      <c r="G113" s="16">
        <v>1</v>
      </c>
      <c r="H113" s="17">
        <v>69.86</v>
      </c>
      <c r="I113" s="17">
        <f t="shared" si="5"/>
        <v>69.86</v>
      </c>
    </row>
    <row r="114" spans="2:10" ht="29.25" x14ac:dyDescent="0.25">
      <c r="B114" s="13" t="s">
        <v>244</v>
      </c>
      <c r="C114" s="23">
        <v>1679</v>
      </c>
      <c r="D114" s="22" t="s">
        <v>245</v>
      </c>
      <c r="E114" s="23" t="s">
        <v>8</v>
      </c>
      <c r="F114" s="14" t="s">
        <v>32</v>
      </c>
      <c r="G114" s="16">
        <v>2</v>
      </c>
      <c r="H114" s="17">
        <v>49.43</v>
      </c>
      <c r="I114" s="17">
        <f t="shared" si="5"/>
        <v>98.86</v>
      </c>
    </row>
    <row r="115" spans="2:10" ht="19.5" x14ac:dyDescent="0.25">
      <c r="B115" s="13" t="s">
        <v>246</v>
      </c>
      <c r="C115" s="23">
        <v>1703</v>
      </c>
      <c r="D115" s="22" t="s">
        <v>247</v>
      </c>
      <c r="E115" s="23" t="s">
        <v>8</v>
      </c>
      <c r="F115" s="14" t="s">
        <v>32</v>
      </c>
      <c r="G115" s="16">
        <v>1</v>
      </c>
      <c r="H115" s="17">
        <v>28.15</v>
      </c>
      <c r="I115" s="17">
        <f t="shared" si="5"/>
        <v>28.15</v>
      </c>
    </row>
    <row r="116" spans="2:10" ht="39" x14ac:dyDescent="0.25">
      <c r="B116" s="13" t="s">
        <v>248</v>
      </c>
      <c r="C116" s="23">
        <v>95472</v>
      </c>
      <c r="D116" s="22" t="s">
        <v>249</v>
      </c>
      <c r="E116" s="23" t="s">
        <v>7</v>
      </c>
      <c r="F116" s="23" t="s">
        <v>32</v>
      </c>
      <c r="G116" s="16">
        <v>1</v>
      </c>
      <c r="H116" s="17">
        <v>653.38</v>
      </c>
      <c r="I116" s="17">
        <f t="shared" si="5"/>
        <v>653.38</v>
      </c>
    </row>
    <row r="117" spans="2:10" ht="19.5" x14ac:dyDescent="0.25">
      <c r="B117" s="13" t="s">
        <v>250</v>
      </c>
      <c r="C117" s="23">
        <v>100849</v>
      </c>
      <c r="D117" s="22" t="s">
        <v>251</v>
      </c>
      <c r="E117" s="23" t="s">
        <v>7</v>
      </c>
      <c r="F117" s="23" t="s">
        <v>32</v>
      </c>
      <c r="G117" s="16">
        <v>1</v>
      </c>
      <c r="H117" s="17">
        <v>27.22</v>
      </c>
      <c r="I117" s="17">
        <f t="shared" si="5"/>
        <v>27.22</v>
      </c>
    </row>
    <row r="118" spans="2:10" ht="29.25" x14ac:dyDescent="0.25">
      <c r="B118" s="13" t="s">
        <v>252</v>
      </c>
      <c r="C118" s="30">
        <v>86904</v>
      </c>
      <c r="D118" s="31" t="s">
        <v>253</v>
      </c>
      <c r="E118" s="30" t="s">
        <v>7</v>
      </c>
      <c r="F118" s="30" t="s">
        <v>32</v>
      </c>
      <c r="G118" s="32">
        <v>1</v>
      </c>
      <c r="H118" s="33">
        <v>110.46</v>
      </c>
      <c r="I118" s="17">
        <f t="shared" si="5"/>
        <v>110.46</v>
      </c>
    </row>
    <row r="119" spans="2:10" ht="29.25" x14ac:dyDescent="0.25">
      <c r="B119" s="13" t="s">
        <v>254</v>
      </c>
      <c r="C119" s="23">
        <v>86906</v>
      </c>
      <c r="D119" s="22" t="s">
        <v>255</v>
      </c>
      <c r="E119" s="23" t="s">
        <v>7</v>
      </c>
      <c r="F119" s="23" t="s">
        <v>32</v>
      </c>
      <c r="G119" s="16">
        <v>1</v>
      </c>
      <c r="H119" s="17">
        <v>43.01</v>
      </c>
      <c r="I119" s="17">
        <f t="shared" si="5"/>
        <v>43.01</v>
      </c>
      <c r="J119" s="27"/>
    </row>
    <row r="120" spans="2:10" ht="39" x14ac:dyDescent="0.25">
      <c r="B120" s="13" t="s">
        <v>256</v>
      </c>
      <c r="C120" s="23">
        <v>89972</v>
      </c>
      <c r="D120" s="22" t="s">
        <v>257</v>
      </c>
      <c r="E120" s="23" t="s">
        <v>7</v>
      </c>
      <c r="F120" s="23" t="s">
        <v>32</v>
      </c>
      <c r="G120" s="16">
        <v>1</v>
      </c>
      <c r="H120" s="17">
        <v>35.450000000000003</v>
      </c>
      <c r="I120" s="17">
        <f t="shared" si="5"/>
        <v>35.450000000000003</v>
      </c>
      <c r="J120" s="27"/>
    </row>
    <row r="121" spans="2:10" ht="29.25" x14ac:dyDescent="0.25">
      <c r="B121" s="13" t="s">
        <v>258</v>
      </c>
      <c r="C121" s="30">
        <v>100867</v>
      </c>
      <c r="D121" s="31" t="s">
        <v>259</v>
      </c>
      <c r="E121" s="30" t="s">
        <v>7</v>
      </c>
      <c r="F121" s="30" t="s">
        <v>32</v>
      </c>
      <c r="G121" s="32">
        <v>1</v>
      </c>
      <c r="H121" s="33">
        <v>306.39999999999998</v>
      </c>
      <c r="I121" s="17">
        <f t="shared" si="5"/>
        <v>306.39999999999998</v>
      </c>
      <c r="J121" s="27"/>
    </row>
    <row r="122" spans="2:10" ht="29.25" x14ac:dyDescent="0.25">
      <c r="B122" s="13" t="s">
        <v>260</v>
      </c>
      <c r="C122" s="23">
        <v>100868</v>
      </c>
      <c r="D122" s="22" t="s">
        <v>261</v>
      </c>
      <c r="E122" s="23" t="s">
        <v>7</v>
      </c>
      <c r="F122" s="23" t="s">
        <v>32</v>
      </c>
      <c r="G122" s="16">
        <v>2</v>
      </c>
      <c r="H122" s="17">
        <v>320.75</v>
      </c>
      <c r="I122" s="17">
        <f t="shared" si="5"/>
        <v>641.5</v>
      </c>
      <c r="J122" s="27"/>
    </row>
    <row r="123" spans="2:10" ht="29.25" x14ac:dyDescent="0.25">
      <c r="B123" s="13" t="s">
        <v>262</v>
      </c>
      <c r="C123" s="23">
        <v>100865</v>
      </c>
      <c r="D123" s="22" t="s">
        <v>263</v>
      </c>
      <c r="E123" s="23" t="s">
        <v>7</v>
      </c>
      <c r="F123" s="23" t="s">
        <v>32</v>
      </c>
      <c r="G123" s="16">
        <v>1</v>
      </c>
      <c r="H123" s="17">
        <v>609.84</v>
      </c>
      <c r="I123" s="17">
        <f t="shared" si="5"/>
        <v>609.84</v>
      </c>
      <c r="J123" s="27"/>
    </row>
    <row r="124" spans="2:10" ht="19.5" x14ac:dyDescent="0.25">
      <c r="B124" s="13" t="s">
        <v>264</v>
      </c>
      <c r="C124" s="23">
        <v>7611</v>
      </c>
      <c r="D124" s="22" t="s">
        <v>265</v>
      </c>
      <c r="E124" s="23" t="s">
        <v>8</v>
      </c>
      <c r="F124" s="14" t="s">
        <v>32</v>
      </c>
      <c r="G124" s="16">
        <v>1</v>
      </c>
      <c r="H124" s="17">
        <v>63.17</v>
      </c>
      <c r="I124" s="17">
        <f t="shared" si="5"/>
        <v>63.17</v>
      </c>
      <c r="J124" s="27"/>
    </row>
    <row r="125" spans="2:10" ht="48.75" x14ac:dyDescent="0.25">
      <c r="B125" s="13" t="s">
        <v>266</v>
      </c>
      <c r="C125" s="23">
        <v>12208</v>
      </c>
      <c r="D125" s="22" t="s">
        <v>267</v>
      </c>
      <c r="E125" s="23" t="s">
        <v>8</v>
      </c>
      <c r="F125" s="14" t="s">
        <v>32</v>
      </c>
      <c r="G125" s="16">
        <v>1</v>
      </c>
      <c r="H125" s="17">
        <v>94.46</v>
      </c>
      <c r="I125" s="17">
        <f t="shared" si="5"/>
        <v>94.46</v>
      </c>
      <c r="J125" s="27"/>
    </row>
    <row r="126" spans="2:10" x14ac:dyDescent="0.25">
      <c r="B126" s="13" t="s">
        <v>268</v>
      </c>
      <c r="C126" s="23">
        <v>2045</v>
      </c>
      <c r="D126" s="22" t="s">
        <v>269</v>
      </c>
      <c r="E126" s="23" t="s">
        <v>8</v>
      </c>
      <c r="F126" s="14" t="s">
        <v>32</v>
      </c>
      <c r="G126" s="16">
        <v>1</v>
      </c>
      <c r="H126" s="17">
        <v>60.08</v>
      </c>
      <c r="I126" s="17">
        <f t="shared" si="5"/>
        <v>60.08</v>
      </c>
      <c r="J126" s="27"/>
    </row>
    <row r="127" spans="2:10" ht="12.75" customHeight="1" x14ac:dyDescent="0.25">
      <c r="B127" s="34" t="s">
        <v>270</v>
      </c>
      <c r="C127" s="74" t="s">
        <v>271</v>
      </c>
      <c r="D127" s="74"/>
      <c r="E127" s="74"/>
      <c r="F127" s="74"/>
      <c r="G127" s="74"/>
      <c r="H127" s="74"/>
      <c r="I127" s="35">
        <f>SUM(I128:I138)</f>
        <v>33603.949999999997</v>
      </c>
    </row>
    <row r="128" spans="2:10" ht="19.5" x14ac:dyDescent="0.25">
      <c r="B128" s="13" t="s">
        <v>272</v>
      </c>
      <c r="C128" s="23" t="s">
        <v>273</v>
      </c>
      <c r="D128" s="22" t="s">
        <v>274</v>
      </c>
      <c r="E128" s="23" t="s">
        <v>17</v>
      </c>
      <c r="F128" s="14" t="s">
        <v>97</v>
      </c>
      <c r="G128" s="16">
        <v>7.6</v>
      </c>
      <c r="H128" s="21">
        <v>300</v>
      </c>
      <c r="I128" s="17">
        <f t="shared" ref="I128:I138" si="6">TRUNC(G128*H128,2)</f>
        <v>2280</v>
      </c>
    </row>
    <row r="129" spans="2:10" ht="39" x14ac:dyDescent="0.25">
      <c r="B129" s="13" t="s">
        <v>275</v>
      </c>
      <c r="C129" s="23" t="s">
        <v>167</v>
      </c>
      <c r="D129" s="22" t="s">
        <v>276</v>
      </c>
      <c r="E129" s="23" t="s">
        <v>17</v>
      </c>
      <c r="F129" s="14" t="s">
        <v>97</v>
      </c>
      <c r="G129" s="16">
        <v>56.4</v>
      </c>
      <c r="H129" s="21">
        <v>157.6</v>
      </c>
      <c r="I129" s="17">
        <f t="shared" si="6"/>
        <v>8888.64</v>
      </c>
    </row>
    <row r="130" spans="2:10" ht="19.5" x14ac:dyDescent="0.25">
      <c r="B130" s="13" t="s">
        <v>277</v>
      </c>
      <c r="C130" s="23">
        <v>2306</v>
      </c>
      <c r="D130" s="22" t="s">
        <v>165</v>
      </c>
      <c r="E130" s="23" t="s">
        <v>8</v>
      </c>
      <c r="F130" s="14" t="s">
        <v>97</v>
      </c>
      <c r="G130" s="16">
        <f>G129*1.1</f>
        <v>62.040000000000006</v>
      </c>
      <c r="H130" s="17">
        <v>14.26</v>
      </c>
      <c r="I130" s="17">
        <f t="shared" si="6"/>
        <v>884.69</v>
      </c>
    </row>
    <row r="131" spans="2:10" ht="19.5" x14ac:dyDescent="0.25">
      <c r="B131" s="13" t="s">
        <v>278</v>
      </c>
      <c r="C131" s="23">
        <v>94231</v>
      </c>
      <c r="D131" s="15" t="s">
        <v>279</v>
      </c>
      <c r="E131" s="14" t="s">
        <v>7</v>
      </c>
      <c r="F131" s="14" t="s">
        <v>280</v>
      </c>
      <c r="G131" s="16">
        <v>23.4</v>
      </c>
      <c r="H131" s="17">
        <v>32.630000000000003</v>
      </c>
      <c r="I131" s="17">
        <f t="shared" si="6"/>
        <v>763.54</v>
      </c>
    </row>
    <row r="132" spans="2:10" ht="29.25" x14ac:dyDescent="0.25">
      <c r="B132" s="13" t="s">
        <v>281</v>
      </c>
      <c r="C132" s="23">
        <v>94229</v>
      </c>
      <c r="D132" s="15" t="s">
        <v>282</v>
      </c>
      <c r="E132" s="14" t="s">
        <v>7</v>
      </c>
      <c r="F132" s="14" t="s">
        <v>280</v>
      </c>
      <c r="G132" s="16">
        <v>22.65</v>
      </c>
      <c r="H132" s="17">
        <v>102.87</v>
      </c>
      <c r="I132" s="17">
        <f t="shared" si="6"/>
        <v>2330</v>
      </c>
    </row>
    <row r="133" spans="2:10" ht="19.5" x14ac:dyDescent="0.25">
      <c r="B133" s="13" t="s">
        <v>283</v>
      </c>
      <c r="C133" s="23" t="s">
        <v>167</v>
      </c>
      <c r="D133" s="15" t="s">
        <v>284</v>
      </c>
      <c r="E133" s="14" t="s">
        <v>7</v>
      </c>
      <c r="F133" s="14" t="s">
        <v>32</v>
      </c>
      <c r="G133" s="16">
        <v>1</v>
      </c>
      <c r="H133" s="17">
        <v>1095.19</v>
      </c>
      <c r="I133" s="17">
        <f t="shared" si="6"/>
        <v>1095.19</v>
      </c>
    </row>
    <row r="134" spans="2:10" ht="39" x14ac:dyDescent="0.25">
      <c r="B134" s="13" t="s">
        <v>285</v>
      </c>
      <c r="C134" s="23">
        <v>92620</v>
      </c>
      <c r="D134" s="22" t="s">
        <v>287</v>
      </c>
      <c r="E134" s="23" t="s">
        <v>7</v>
      </c>
      <c r="F134" s="23" t="s">
        <v>32</v>
      </c>
      <c r="G134" s="16">
        <v>5</v>
      </c>
      <c r="H134" s="17">
        <v>1203.3499999999999</v>
      </c>
      <c r="I134" s="17">
        <f t="shared" si="6"/>
        <v>6016.75</v>
      </c>
    </row>
    <row r="135" spans="2:10" ht="39" x14ac:dyDescent="0.25">
      <c r="B135" s="13" t="s">
        <v>286</v>
      </c>
      <c r="C135" s="23">
        <v>92580</v>
      </c>
      <c r="D135" s="22" t="s">
        <v>289</v>
      </c>
      <c r="E135" s="23" t="s">
        <v>7</v>
      </c>
      <c r="F135" s="23" t="s">
        <v>36</v>
      </c>
      <c r="G135" s="16">
        <v>132.5</v>
      </c>
      <c r="H135" s="17">
        <v>27.65</v>
      </c>
      <c r="I135" s="17">
        <f t="shared" si="6"/>
        <v>3663.62</v>
      </c>
      <c r="J135" s="27"/>
    </row>
    <row r="136" spans="2:10" ht="19.5" x14ac:dyDescent="0.25">
      <c r="B136" s="13" t="s">
        <v>288</v>
      </c>
      <c r="C136" s="23">
        <v>94213</v>
      </c>
      <c r="D136" s="22" t="s">
        <v>291</v>
      </c>
      <c r="E136" s="23" t="s">
        <v>7</v>
      </c>
      <c r="F136" s="23" t="s">
        <v>36</v>
      </c>
      <c r="G136" s="16">
        <v>132.5</v>
      </c>
      <c r="H136" s="17">
        <v>50.09</v>
      </c>
      <c r="I136" s="17">
        <f t="shared" si="6"/>
        <v>6636.92</v>
      </c>
    </row>
    <row r="137" spans="2:10" ht="19.5" x14ac:dyDescent="0.25">
      <c r="B137" s="13" t="s">
        <v>290</v>
      </c>
      <c r="C137" s="23" t="s">
        <v>293</v>
      </c>
      <c r="D137" s="22" t="s">
        <v>294</v>
      </c>
      <c r="E137" s="23" t="s">
        <v>13</v>
      </c>
      <c r="F137" s="23" t="s">
        <v>52</v>
      </c>
      <c r="G137" s="16">
        <v>12</v>
      </c>
      <c r="H137" s="17">
        <v>40.72</v>
      </c>
      <c r="I137" s="17">
        <f t="shared" si="6"/>
        <v>488.64</v>
      </c>
    </row>
    <row r="138" spans="2:10" ht="48.75" x14ac:dyDescent="0.25">
      <c r="B138" s="13" t="s">
        <v>292</v>
      </c>
      <c r="C138" s="14">
        <v>91790</v>
      </c>
      <c r="D138" s="22" t="s">
        <v>295</v>
      </c>
      <c r="E138" s="14" t="s">
        <v>7</v>
      </c>
      <c r="F138" s="23" t="s">
        <v>52</v>
      </c>
      <c r="G138" s="16">
        <v>12</v>
      </c>
      <c r="H138" s="17">
        <v>46.33</v>
      </c>
      <c r="I138" s="17">
        <f t="shared" si="6"/>
        <v>555.96</v>
      </c>
    </row>
    <row r="139" spans="2:10" ht="12.75" customHeight="1" x14ac:dyDescent="0.25">
      <c r="B139" s="10" t="s">
        <v>296</v>
      </c>
      <c r="C139" s="70" t="s">
        <v>297</v>
      </c>
      <c r="D139" s="70"/>
      <c r="E139" s="70"/>
      <c r="F139" s="70"/>
      <c r="G139" s="70"/>
      <c r="H139" s="70"/>
      <c r="I139" s="11">
        <f>SUM(I140:I147)</f>
        <v>9627.7199999999975</v>
      </c>
    </row>
    <row r="140" spans="2:10" x14ac:dyDescent="0.25">
      <c r="B140" s="13" t="s">
        <v>298</v>
      </c>
      <c r="C140" s="23">
        <v>10234</v>
      </c>
      <c r="D140" s="15" t="s">
        <v>299</v>
      </c>
      <c r="E140" s="14" t="s">
        <v>8</v>
      </c>
      <c r="F140" s="14" t="s">
        <v>36</v>
      </c>
      <c r="G140" s="16">
        <v>35.5</v>
      </c>
      <c r="H140" s="17">
        <v>13.81</v>
      </c>
      <c r="I140" s="17">
        <f t="shared" ref="I140:I147" si="7">TRUNC(G140*H140,2)</f>
        <v>490.25</v>
      </c>
    </row>
    <row r="141" spans="2:10" x14ac:dyDescent="0.25">
      <c r="B141" s="13" t="s">
        <v>300</v>
      </c>
      <c r="C141" s="14" t="s">
        <v>301</v>
      </c>
      <c r="D141" s="15" t="s">
        <v>302</v>
      </c>
      <c r="E141" s="14" t="s">
        <v>8</v>
      </c>
      <c r="F141" s="14" t="s">
        <v>280</v>
      </c>
      <c r="G141" s="16">
        <v>6</v>
      </c>
      <c r="H141" s="17">
        <v>11.33</v>
      </c>
      <c r="I141" s="17">
        <f t="shared" si="7"/>
        <v>67.98</v>
      </c>
    </row>
    <row r="142" spans="2:10" ht="39" x14ac:dyDescent="0.25">
      <c r="B142" s="13" t="s">
        <v>303</v>
      </c>
      <c r="C142" s="23">
        <v>94994</v>
      </c>
      <c r="D142" s="15" t="s">
        <v>304</v>
      </c>
      <c r="E142" s="14" t="s">
        <v>7</v>
      </c>
      <c r="F142" s="14" t="s">
        <v>36</v>
      </c>
      <c r="G142" s="16">
        <v>77.3</v>
      </c>
      <c r="H142" s="17">
        <v>65.430000000000007</v>
      </c>
      <c r="I142" s="17">
        <f t="shared" si="7"/>
        <v>5057.7299999999996</v>
      </c>
    </row>
    <row r="143" spans="2:10" x14ac:dyDescent="0.25">
      <c r="B143" s="13" t="s">
        <v>305</v>
      </c>
      <c r="C143" s="23" t="s">
        <v>104</v>
      </c>
      <c r="D143" s="22" t="s">
        <v>105</v>
      </c>
      <c r="E143" s="14" t="s">
        <v>7</v>
      </c>
      <c r="F143" s="14" t="s">
        <v>36</v>
      </c>
      <c r="G143" s="16">
        <v>85.03</v>
      </c>
      <c r="H143" s="17">
        <v>12.3</v>
      </c>
      <c r="I143" s="17">
        <f t="shared" si="7"/>
        <v>1045.8599999999999</v>
      </c>
    </row>
    <row r="144" spans="2:10" ht="19.5" x14ac:dyDescent="0.25">
      <c r="B144" s="13" t="s">
        <v>306</v>
      </c>
      <c r="C144" s="14" t="s">
        <v>307</v>
      </c>
      <c r="D144" s="15" t="s">
        <v>308</v>
      </c>
      <c r="E144" s="14" t="s">
        <v>8</v>
      </c>
      <c r="F144" s="14" t="s">
        <v>97</v>
      </c>
      <c r="G144" s="16">
        <v>164.1</v>
      </c>
      <c r="H144" s="17">
        <v>10.050000000000001</v>
      </c>
      <c r="I144" s="17">
        <f t="shared" si="7"/>
        <v>1649.2</v>
      </c>
      <c r="J144" s="27"/>
    </row>
    <row r="145" spans="2:10" ht="19.5" x14ac:dyDescent="0.25">
      <c r="B145" s="13" t="s">
        <v>309</v>
      </c>
      <c r="C145" s="14" t="s">
        <v>87</v>
      </c>
      <c r="D145" s="15" t="s">
        <v>88</v>
      </c>
      <c r="E145" s="14" t="s">
        <v>8</v>
      </c>
      <c r="F145" s="14" t="s">
        <v>89</v>
      </c>
      <c r="G145" s="20">
        <v>8.1999999999999993</v>
      </c>
      <c r="H145" s="17">
        <v>8.8000000000000007</v>
      </c>
      <c r="I145" s="17">
        <f t="shared" si="7"/>
        <v>72.16</v>
      </c>
    </row>
    <row r="146" spans="2:10" ht="39" x14ac:dyDescent="0.25">
      <c r="B146" s="13" t="s">
        <v>310</v>
      </c>
      <c r="C146" s="14" t="s">
        <v>311</v>
      </c>
      <c r="D146" s="15" t="s">
        <v>312</v>
      </c>
      <c r="E146" s="14" t="s">
        <v>8</v>
      </c>
      <c r="F146" s="14" t="s">
        <v>97</v>
      </c>
      <c r="G146" s="16">
        <v>3</v>
      </c>
      <c r="H146" s="17">
        <v>82.07</v>
      </c>
      <c r="I146" s="17">
        <f t="shared" si="7"/>
        <v>246.21</v>
      </c>
    </row>
    <row r="147" spans="2:10" ht="29.25" x14ac:dyDescent="0.25">
      <c r="B147" s="13" t="s">
        <v>313</v>
      </c>
      <c r="C147" s="14" t="s">
        <v>314</v>
      </c>
      <c r="D147" s="15" t="s">
        <v>315</v>
      </c>
      <c r="E147" s="14" t="s">
        <v>8</v>
      </c>
      <c r="F147" s="14" t="s">
        <v>97</v>
      </c>
      <c r="G147" s="16">
        <v>3.7</v>
      </c>
      <c r="H147" s="17">
        <v>269.82</v>
      </c>
      <c r="I147" s="17">
        <f t="shared" si="7"/>
        <v>998.33</v>
      </c>
    </row>
    <row r="148" spans="2:10" ht="12.75" customHeight="1" x14ac:dyDescent="0.25">
      <c r="B148" s="10" t="s">
        <v>316</v>
      </c>
      <c r="C148" s="70" t="s">
        <v>133</v>
      </c>
      <c r="D148" s="70"/>
      <c r="E148" s="70"/>
      <c r="F148" s="70"/>
      <c r="G148" s="70"/>
      <c r="H148" s="70"/>
      <c r="I148" s="11">
        <f>SUM(I149:I157)</f>
        <v>24197.02</v>
      </c>
    </row>
    <row r="149" spans="2:10" ht="39" x14ac:dyDescent="0.25">
      <c r="B149" s="13" t="s">
        <v>317</v>
      </c>
      <c r="C149" s="14" t="s">
        <v>318</v>
      </c>
      <c r="D149" s="15" t="s">
        <v>319</v>
      </c>
      <c r="E149" s="14" t="s">
        <v>17</v>
      </c>
      <c r="F149" s="14" t="s">
        <v>36</v>
      </c>
      <c r="G149" s="16">
        <v>155.5</v>
      </c>
      <c r="H149" s="56">
        <v>109.31</v>
      </c>
      <c r="I149" s="17">
        <f t="shared" ref="I149:I157" si="8">TRUNC(G149*H149,2)</f>
        <v>16997.7</v>
      </c>
    </row>
    <row r="150" spans="2:10" ht="29.25" x14ac:dyDescent="0.25">
      <c r="B150" s="13" t="s">
        <v>320</v>
      </c>
      <c r="C150" s="23">
        <v>4953</v>
      </c>
      <c r="D150" s="15" t="s">
        <v>96</v>
      </c>
      <c r="E150" s="14" t="s">
        <v>8</v>
      </c>
      <c r="F150" s="14" t="s">
        <v>97</v>
      </c>
      <c r="G150" s="16">
        <v>59.5</v>
      </c>
      <c r="H150" s="17">
        <v>14.77</v>
      </c>
      <c r="I150" s="17">
        <f t="shared" si="8"/>
        <v>878.81</v>
      </c>
    </row>
    <row r="151" spans="2:10" ht="29.25" x14ac:dyDescent="0.25">
      <c r="B151" s="13" t="s">
        <v>321</v>
      </c>
      <c r="C151" s="14">
        <v>101159</v>
      </c>
      <c r="D151" s="15" t="s">
        <v>590</v>
      </c>
      <c r="E151" s="14" t="s">
        <v>17</v>
      </c>
      <c r="F151" s="14" t="s">
        <v>36</v>
      </c>
      <c r="G151" s="16">
        <v>9.85</v>
      </c>
      <c r="H151" s="56">
        <v>76.38</v>
      </c>
      <c r="I151" s="17">
        <f t="shared" si="8"/>
        <v>752.34</v>
      </c>
    </row>
    <row r="152" spans="2:10" ht="19.5" x14ac:dyDescent="0.25">
      <c r="B152" s="13" t="s">
        <v>322</v>
      </c>
      <c r="C152" s="23" t="s">
        <v>323</v>
      </c>
      <c r="D152" s="22" t="s">
        <v>324</v>
      </c>
      <c r="E152" s="14" t="s">
        <v>8</v>
      </c>
      <c r="F152" s="14" t="s">
        <v>36</v>
      </c>
      <c r="G152" s="16">
        <f>G151*1.1</f>
        <v>10.835000000000001</v>
      </c>
      <c r="H152" s="17">
        <v>16.399999999999999</v>
      </c>
      <c r="I152" s="17">
        <f t="shared" si="8"/>
        <v>177.69</v>
      </c>
    </row>
    <row r="153" spans="2:10" x14ac:dyDescent="0.25">
      <c r="B153" s="13" t="s">
        <v>325</v>
      </c>
      <c r="C153" s="14" t="s">
        <v>326</v>
      </c>
      <c r="D153" s="15" t="s">
        <v>327</v>
      </c>
      <c r="E153" s="14" t="s">
        <v>8</v>
      </c>
      <c r="F153" s="14" t="s">
        <v>280</v>
      </c>
      <c r="G153" s="16">
        <v>60</v>
      </c>
      <c r="H153" s="17">
        <v>33.17</v>
      </c>
      <c r="I153" s="17">
        <f t="shared" si="8"/>
        <v>1990.2</v>
      </c>
    </row>
    <row r="154" spans="2:10" ht="19.5" x14ac:dyDescent="0.25">
      <c r="B154" s="13" t="s">
        <v>328</v>
      </c>
      <c r="C154" s="14" t="s">
        <v>329</v>
      </c>
      <c r="D154" s="15" t="s">
        <v>330</v>
      </c>
      <c r="E154" s="14" t="s">
        <v>8</v>
      </c>
      <c r="F154" s="14" t="s">
        <v>97</v>
      </c>
      <c r="G154" s="16">
        <v>296.2</v>
      </c>
      <c r="H154" s="17">
        <v>9.82</v>
      </c>
      <c r="I154" s="17">
        <f t="shared" si="8"/>
        <v>2908.68</v>
      </c>
      <c r="J154" s="27"/>
    </row>
    <row r="155" spans="2:10" ht="19.5" x14ac:dyDescent="0.25">
      <c r="B155" s="13" t="s">
        <v>331</v>
      </c>
      <c r="C155" s="23">
        <v>88485</v>
      </c>
      <c r="D155" s="22" t="s">
        <v>155</v>
      </c>
      <c r="E155" s="23" t="s">
        <v>7</v>
      </c>
      <c r="F155" s="14" t="s">
        <v>97</v>
      </c>
      <c r="G155" s="16">
        <v>16.3</v>
      </c>
      <c r="H155" s="17">
        <v>1.72</v>
      </c>
      <c r="I155" s="17">
        <f t="shared" si="8"/>
        <v>28.03</v>
      </c>
    </row>
    <row r="156" spans="2:10" ht="19.5" x14ac:dyDescent="0.25">
      <c r="B156" s="13" t="s">
        <v>332</v>
      </c>
      <c r="C156" s="23">
        <v>96135</v>
      </c>
      <c r="D156" s="22" t="s">
        <v>333</v>
      </c>
      <c r="E156" s="23" t="s">
        <v>7</v>
      </c>
      <c r="F156" s="14" t="s">
        <v>97</v>
      </c>
      <c r="G156" s="16">
        <v>16.3</v>
      </c>
      <c r="H156" s="17">
        <v>17.170000000000002</v>
      </c>
      <c r="I156" s="17">
        <f t="shared" si="8"/>
        <v>279.87</v>
      </c>
    </row>
    <row r="157" spans="2:10" ht="19.5" x14ac:dyDescent="0.25">
      <c r="B157" s="13" t="s">
        <v>334</v>
      </c>
      <c r="C157" s="23">
        <v>88489</v>
      </c>
      <c r="D157" s="22" t="s">
        <v>335</v>
      </c>
      <c r="E157" s="23" t="s">
        <v>7</v>
      </c>
      <c r="F157" s="14" t="s">
        <v>97</v>
      </c>
      <c r="G157" s="16">
        <v>16.3</v>
      </c>
      <c r="H157" s="17">
        <v>11.27</v>
      </c>
      <c r="I157" s="17">
        <f t="shared" si="8"/>
        <v>183.7</v>
      </c>
    </row>
    <row r="158" spans="2:10" ht="12.75" customHeight="1" x14ac:dyDescent="0.25">
      <c r="B158" s="10" t="s">
        <v>336</v>
      </c>
      <c r="C158" s="70" t="s">
        <v>337</v>
      </c>
      <c r="D158" s="70"/>
      <c r="E158" s="70"/>
      <c r="F158" s="70"/>
      <c r="G158" s="70"/>
      <c r="H158" s="70"/>
      <c r="I158" s="11">
        <f>I159</f>
        <v>19236</v>
      </c>
    </row>
    <row r="159" spans="2:10" ht="12.75" customHeight="1" x14ac:dyDescent="0.25">
      <c r="B159" s="28" t="s">
        <v>338</v>
      </c>
      <c r="C159" s="73" t="s">
        <v>192</v>
      </c>
      <c r="D159" s="73"/>
      <c r="E159" s="73"/>
      <c r="F159" s="73"/>
      <c r="G159" s="73"/>
      <c r="H159" s="73"/>
      <c r="I159" s="29">
        <f>SUM(I160:I162)</f>
        <v>19236</v>
      </c>
      <c r="J159" s="27"/>
    </row>
    <row r="160" spans="2:10" ht="39" x14ac:dyDescent="0.25">
      <c r="B160" s="13" t="s">
        <v>339</v>
      </c>
      <c r="C160" s="14" t="s">
        <v>340</v>
      </c>
      <c r="D160" s="15" t="s">
        <v>341</v>
      </c>
      <c r="E160" s="14" t="s">
        <v>8</v>
      </c>
      <c r="F160" s="14" t="s">
        <v>97</v>
      </c>
      <c r="G160" s="16">
        <v>12</v>
      </c>
      <c r="H160" s="17">
        <v>222.45</v>
      </c>
      <c r="I160" s="17">
        <f>TRUNC(G160*H160,2)</f>
        <v>2669.4</v>
      </c>
    </row>
    <row r="161" spans="2:9" ht="29.25" x14ac:dyDescent="0.25">
      <c r="B161" s="13" t="s">
        <v>342</v>
      </c>
      <c r="C161" s="23" t="s">
        <v>343</v>
      </c>
      <c r="D161" s="22" t="s">
        <v>344</v>
      </c>
      <c r="E161" s="14" t="s">
        <v>8</v>
      </c>
      <c r="F161" s="14" t="s">
        <v>97</v>
      </c>
      <c r="G161" s="16">
        <v>30</v>
      </c>
      <c r="H161" s="17">
        <v>228.53</v>
      </c>
      <c r="I161" s="17">
        <f>TRUNC(G161*H161,2)</f>
        <v>6855.9</v>
      </c>
    </row>
    <row r="162" spans="2:9" ht="39" x14ac:dyDescent="0.25">
      <c r="B162" s="13" t="s">
        <v>345</v>
      </c>
      <c r="C162" s="14" t="s">
        <v>346</v>
      </c>
      <c r="D162" s="15" t="s">
        <v>347</v>
      </c>
      <c r="E162" s="14" t="s">
        <v>8</v>
      </c>
      <c r="F162" s="14" t="s">
        <v>97</v>
      </c>
      <c r="G162" s="16">
        <v>15</v>
      </c>
      <c r="H162" s="21">
        <v>647.38</v>
      </c>
      <c r="I162" s="17">
        <f>TRUNC(G162*H162,2)</f>
        <v>9710.7000000000007</v>
      </c>
    </row>
    <row r="163" spans="2:9" ht="12.75" customHeight="1" x14ac:dyDescent="0.25">
      <c r="B163" s="10" t="s">
        <v>348</v>
      </c>
      <c r="C163" s="70" t="s">
        <v>349</v>
      </c>
      <c r="D163" s="70"/>
      <c r="E163" s="70"/>
      <c r="F163" s="70"/>
      <c r="G163" s="70"/>
      <c r="H163" s="70"/>
      <c r="I163" s="11">
        <f>SUM(I164,I169,I171,I187,I211)</f>
        <v>12966.44</v>
      </c>
    </row>
    <row r="164" spans="2:9" ht="12.75" customHeight="1" x14ac:dyDescent="0.25">
      <c r="B164" s="28" t="s">
        <v>350</v>
      </c>
      <c r="C164" s="73" t="s">
        <v>217</v>
      </c>
      <c r="D164" s="73"/>
      <c r="E164" s="73"/>
      <c r="F164" s="73"/>
      <c r="G164" s="73"/>
      <c r="H164" s="73"/>
      <c r="I164" s="29">
        <f>SUM(I165:I168)</f>
        <v>2594.63</v>
      </c>
    </row>
    <row r="165" spans="2:9" ht="19.5" x14ac:dyDescent="0.25">
      <c r="B165" s="13" t="s">
        <v>351</v>
      </c>
      <c r="C165" s="14" t="s">
        <v>352</v>
      </c>
      <c r="D165" s="15" t="s">
        <v>353</v>
      </c>
      <c r="E165" s="14" t="s">
        <v>8</v>
      </c>
      <c r="F165" s="14" t="s">
        <v>354</v>
      </c>
      <c r="G165" s="16">
        <v>1</v>
      </c>
      <c r="H165" s="17">
        <v>1999.11</v>
      </c>
      <c r="I165" s="17">
        <f>TRUNC(G165*H165,2)</f>
        <v>1999.11</v>
      </c>
    </row>
    <row r="166" spans="2:9" ht="29.25" x14ac:dyDescent="0.25">
      <c r="B166" s="13" t="s">
        <v>355</v>
      </c>
      <c r="C166" s="14" t="s">
        <v>356</v>
      </c>
      <c r="D166" s="15" t="s">
        <v>357</v>
      </c>
      <c r="E166" s="14" t="s">
        <v>8</v>
      </c>
      <c r="F166" s="14" t="s">
        <v>280</v>
      </c>
      <c r="G166" s="16">
        <v>18</v>
      </c>
      <c r="H166" s="17">
        <v>29.34</v>
      </c>
      <c r="I166" s="17">
        <f>TRUNC(G166*H166,2)</f>
        <v>528.12</v>
      </c>
    </row>
    <row r="167" spans="2:9" ht="19.5" x14ac:dyDescent="0.25">
      <c r="B167" s="13" t="s">
        <v>358</v>
      </c>
      <c r="C167" s="23">
        <v>93358</v>
      </c>
      <c r="D167" s="22" t="s">
        <v>359</v>
      </c>
      <c r="E167" s="23" t="s">
        <v>7</v>
      </c>
      <c r="F167" s="14" t="s">
        <v>68</v>
      </c>
      <c r="G167" s="16">
        <v>0.8</v>
      </c>
      <c r="H167" s="17">
        <v>52.45</v>
      </c>
      <c r="I167" s="17">
        <f>TRUNC(G167*H167,2)</f>
        <v>41.96</v>
      </c>
    </row>
    <row r="168" spans="2:9" x14ac:dyDescent="0.25">
      <c r="B168" s="13" t="s">
        <v>360</v>
      </c>
      <c r="C168" s="23">
        <v>96995</v>
      </c>
      <c r="D168" s="22" t="s">
        <v>361</v>
      </c>
      <c r="E168" s="14" t="s">
        <v>7</v>
      </c>
      <c r="F168" s="14" t="s">
        <v>68</v>
      </c>
      <c r="G168" s="16">
        <v>0.8</v>
      </c>
      <c r="H168" s="17">
        <v>31.8</v>
      </c>
      <c r="I168" s="17">
        <f>TRUNC(G168*H168,2)</f>
        <v>25.44</v>
      </c>
    </row>
    <row r="169" spans="2:9" ht="12.75" customHeight="1" x14ac:dyDescent="0.25">
      <c r="B169" s="28" t="s">
        <v>362</v>
      </c>
      <c r="C169" s="73" t="s">
        <v>235</v>
      </c>
      <c r="D169" s="73"/>
      <c r="E169" s="73"/>
      <c r="F169" s="73"/>
      <c r="G169" s="73"/>
      <c r="H169" s="73"/>
      <c r="I169" s="29">
        <f>SUM(I170)</f>
        <v>527.76</v>
      </c>
    </row>
    <row r="170" spans="2:9" ht="19.5" x14ac:dyDescent="0.25">
      <c r="B170" s="13" t="s">
        <v>363</v>
      </c>
      <c r="C170" s="14" t="s">
        <v>364</v>
      </c>
      <c r="D170" s="15" t="s">
        <v>365</v>
      </c>
      <c r="E170" s="14" t="s">
        <v>17</v>
      </c>
      <c r="F170" s="14" t="s">
        <v>52</v>
      </c>
      <c r="G170" s="16">
        <v>18</v>
      </c>
      <c r="H170" s="21">
        <v>29.32</v>
      </c>
      <c r="I170" s="17">
        <f>TRUNC(G170*H170,2)</f>
        <v>527.76</v>
      </c>
    </row>
    <row r="171" spans="2:9" ht="12.75" customHeight="1" x14ac:dyDescent="0.25">
      <c r="B171" s="28" t="s">
        <v>366</v>
      </c>
      <c r="C171" s="73" t="s">
        <v>239</v>
      </c>
      <c r="D171" s="73"/>
      <c r="E171" s="73"/>
      <c r="F171" s="73"/>
      <c r="G171" s="73"/>
      <c r="H171" s="73"/>
      <c r="I171" s="29">
        <f>SUM(I172:I186)</f>
        <v>2742.2099999999996</v>
      </c>
    </row>
    <row r="172" spans="2:9" ht="19.5" x14ac:dyDescent="0.25">
      <c r="B172" s="13" t="s">
        <v>367</v>
      </c>
      <c r="C172" s="14" t="s">
        <v>368</v>
      </c>
      <c r="D172" s="15" t="s">
        <v>369</v>
      </c>
      <c r="E172" s="14" t="s">
        <v>7</v>
      </c>
      <c r="F172" s="14" t="s">
        <v>32</v>
      </c>
      <c r="G172" s="16">
        <v>4</v>
      </c>
      <c r="H172" s="17">
        <v>278.64</v>
      </c>
      <c r="I172" s="17">
        <f t="shared" ref="I172:I186" si="9">TRUNC(G172*H172,2)</f>
        <v>1114.56</v>
      </c>
    </row>
    <row r="173" spans="2:9" ht="39" x14ac:dyDescent="0.25">
      <c r="B173" s="13" t="s">
        <v>370</v>
      </c>
      <c r="C173" s="23">
        <v>98108</v>
      </c>
      <c r="D173" s="15" t="s">
        <v>371</v>
      </c>
      <c r="E173" s="14" t="s">
        <v>7</v>
      </c>
      <c r="F173" s="14" t="s">
        <v>32</v>
      </c>
      <c r="G173" s="16">
        <v>1</v>
      </c>
      <c r="H173" s="17">
        <v>355.7</v>
      </c>
      <c r="I173" s="17">
        <f t="shared" si="9"/>
        <v>355.7</v>
      </c>
    </row>
    <row r="174" spans="2:9" ht="29.25" x14ac:dyDescent="0.25">
      <c r="B174" s="13" t="s">
        <v>372</v>
      </c>
      <c r="C174" s="23">
        <v>89800</v>
      </c>
      <c r="D174" s="15" t="s">
        <v>373</v>
      </c>
      <c r="E174" s="14" t="s">
        <v>7</v>
      </c>
      <c r="F174" s="14" t="s">
        <v>52</v>
      </c>
      <c r="G174" s="16">
        <v>30</v>
      </c>
      <c r="H174" s="17">
        <v>16.68</v>
      </c>
      <c r="I174" s="17">
        <f t="shared" si="9"/>
        <v>500.4</v>
      </c>
    </row>
    <row r="175" spans="2:9" ht="19.5" x14ac:dyDescent="0.25">
      <c r="B175" s="13" t="s">
        <v>374</v>
      </c>
      <c r="C175" s="23">
        <v>1562</v>
      </c>
      <c r="D175" s="22" t="s">
        <v>375</v>
      </c>
      <c r="E175" s="23" t="s">
        <v>8</v>
      </c>
      <c r="F175" s="14" t="s">
        <v>32</v>
      </c>
      <c r="G175" s="16">
        <v>3</v>
      </c>
      <c r="H175" s="17">
        <v>30.58</v>
      </c>
      <c r="I175" s="17">
        <f t="shared" si="9"/>
        <v>91.74</v>
      </c>
    </row>
    <row r="176" spans="2:9" ht="19.5" x14ac:dyDescent="0.25">
      <c r="B176" s="13" t="s">
        <v>376</v>
      </c>
      <c r="C176" s="23">
        <v>1559</v>
      </c>
      <c r="D176" s="22" t="s">
        <v>377</v>
      </c>
      <c r="E176" s="23" t="s">
        <v>8</v>
      </c>
      <c r="F176" s="14" t="s">
        <v>32</v>
      </c>
      <c r="G176" s="16">
        <v>1</v>
      </c>
      <c r="H176" s="17">
        <v>15.82</v>
      </c>
      <c r="I176" s="17">
        <f t="shared" si="9"/>
        <v>15.82</v>
      </c>
    </row>
    <row r="177" spans="2:10" ht="19.5" x14ac:dyDescent="0.25">
      <c r="B177" s="13" t="s">
        <v>378</v>
      </c>
      <c r="C177" s="23">
        <v>1585</v>
      </c>
      <c r="D177" s="22" t="s">
        <v>379</v>
      </c>
      <c r="E177" s="23" t="s">
        <v>8</v>
      </c>
      <c r="F177" s="14" t="s">
        <v>32</v>
      </c>
      <c r="G177" s="16">
        <v>2</v>
      </c>
      <c r="H177" s="17">
        <v>15.64</v>
      </c>
      <c r="I177" s="17">
        <f t="shared" si="9"/>
        <v>31.28</v>
      </c>
    </row>
    <row r="178" spans="2:10" ht="29.25" x14ac:dyDescent="0.25">
      <c r="B178" s="13" t="s">
        <v>380</v>
      </c>
      <c r="C178" s="23">
        <v>89712</v>
      </c>
      <c r="D178" s="22" t="s">
        <v>381</v>
      </c>
      <c r="E178" s="23" t="s">
        <v>7</v>
      </c>
      <c r="F178" s="23" t="s">
        <v>52</v>
      </c>
      <c r="G178" s="16">
        <v>6</v>
      </c>
      <c r="H178" s="17">
        <v>19.29</v>
      </c>
      <c r="I178" s="17">
        <f t="shared" si="9"/>
        <v>115.74</v>
      </c>
    </row>
    <row r="179" spans="2:10" ht="29.25" x14ac:dyDescent="0.25">
      <c r="B179" s="13" t="s">
        <v>382</v>
      </c>
      <c r="C179" s="14" t="s">
        <v>383</v>
      </c>
      <c r="D179" s="15" t="s">
        <v>384</v>
      </c>
      <c r="E179" s="14" t="s">
        <v>7</v>
      </c>
      <c r="F179" s="14" t="s">
        <v>52</v>
      </c>
      <c r="G179" s="16">
        <v>18</v>
      </c>
      <c r="H179" s="17">
        <v>8.75</v>
      </c>
      <c r="I179" s="17">
        <f t="shared" si="9"/>
        <v>157.5</v>
      </c>
    </row>
    <row r="180" spans="2:10" ht="29.25" x14ac:dyDescent="0.25">
      <c r="B180" s="13" t="s">
        <v>385</v>
      </c>
      <c r="C180" s="14" t="s">
        <v>386</v>
      </c>
      <c r="D180" s="15" t="s">
        <v>387</v>
      </c>
      <c r="E180" s="14" t="s">
        <v>7</v>
      </c>
      <c r="F180" s="14" t="s">
        <v>32</v>
      </c>
      <c r="G180" s="16">
        <v>12</v>
      </c>
      <c r="H180" s="17">
        <v>5.79</v>
      </c>
      <c r="I180" s="17">
        <f t="shared" si="9"/>
        <v>69.48</v>
      </c>
    </row>
    <row r="181" spans="2:10" ht="19.5" x14ac:dyDescent="0.25">
      <c r="B181" s="13" t="s">
        <v>388</v>
      </c>
      <c r="C181" s="23" t="s">
        <v>389</v>
      </c>
      <c r="D181" s="22" t="s">
        <v>390</v>
      </c>
      <c r="E181" s="23" t="s">
        <v>8</v>
      </c>
      <c r="F181" s="23" t="s">
        <v>52</v>
      </c>
      <c r="G181" s="16">
        <v>20</v>
      </c>
      <c r="H181" s="17">
        <v>8.31</v>
      </c>
      <c r="I181" s="17">
        <f t="shared" si="9"/>
        <v>166.2</v>
      </c>
    </row>
    <row r="182" spans="2:10" ht="19.5" x14ac:dyDescent="0.25">
      <c r="B182" s="13" t="s">
        <v>391</v>
      </c>
      <c r="C182" s="23">
        <v>89393</v>
      </c>
      <c r="D182" s="15" t="s">
        <v>392</v>
      </c>
      <c r="E182" s="14" t="s">
        <v>7</v>
      </c>
      <c r="F182" s="14" t="s">
        <v>32</v>
      </c>
      <c r="G182" s="16">
        <v>1</v>
      </c>
      <c r="H182" s="17">
        <v>6.78</v>
      </c>
      <c r="I182" s="17">
        <f t="shared" si="9"/>
        <v>6.78</v>
      </c>
    </row>
    <row r="183" spans="2:10" ht="39" x14ac:dyDescent="0.25">
      <c r="B183" s="13" t="s">
        <v>393</v>
      </c>
      <c r="C183" s="23">
        <v>89366</v>
      </c>
      <c r="D183" s="15" t="s">
        <v>394</v>
      </c>
      <c r="E183" s="14" t="s">
        <v>7</v>
      </c>
      <c r="F183" s="14" t="s">
        <v>32</v>
      </c>
      <c r="G183" s="16">
        <v>1</v>
      </c>
      <c r="H183" s="17">
        <v>10.62</v>
      </c>
      <c r="I183" s="17">
        <f t="shared" si="9"/>
        <v>10.62</v>
      </c>
      <c r="J183" s="27"/>
    </row>
    <row r="184" spans="2:10" ht="19.5" x14ac:dyDescent="0.25">
      <c r="B184" s="13" t="s">
        <v>395</v>
      </c>
      <c r="C184" s="14" t="s">
        <v>396</v>
      </c>
      <c r="D184" s="22" t="str">
        <f>UPPER("Torneira cromada para jardim, DECA 1153C39, 1/2"" ou similar")</f>
        <v>TORNEIRA CROMADA PARA JARDIM, DECA 1153C39, 1/2" OU SIMILAR</v>
      </c>
      <c r="E184" s="14" t="s">
        <v>8</v>
      </c>
      <c r="F184" s="14" t="s">
        <v>354</v>
      </c>
      <c r="G184" s="16">
        <v>1</v>
      </c>
      <c r="H184" s="17">
        <v>56.54</v>
      </c>
      <c r="I184" s="17">
        <f t="shared" si="9"/>
        <v>56.54</v>
      </c>
      <c r="J184" s="27"/>
    </row>
    <row r="185" spans="2:10" ht="39" x14ac:dyDescent="0.25">
      <c r="B185" s="13" t="s">
        <v>397</v>
      </c>
      <c r="C185" s="23">
        <v>94490</v>
      </c>
      <c r="D185" s="22" t="s">
        <v>398</v>
      </c>
      <c r="E185" s="14" t="s">
        <v>7</v>
      </c>
      <c r="F185" s="14" t="s">
        <v>32</v>
      </c>
      <c r="G185" s="16">
        <v>1</v>
      </c>
      <c r="H185" s="17">
        <v>28.08</v>
      </c>
      <c r="I185" s="17">
        <f t="shared" si="9"/>
        <v>28.08</v>
      </c>
      <c r="J185" s="27"/>
    </row>
    <row r="186" spans="2:10" ht="19.5" x14ac:dyDescent="0.25">
      <c r="B186" s="13" t="s">
        <v>399</v>
      </c>
      <c r="C186" s="23" t="s">
        <v>400</v>
      </c>
      <c r="D186" s="22" t="s">
        <v>401</v>
      </c>
      <c r="E186" s="14" t="s">
        <v>8</v>
      </c>
      <c r="F186" s="14" t="s">
        <v>32</v>
      </c>
      <c r="G186" s="16">
        <v>1</v>
      </c>
      <c r="H186" s="17">
        <v>21.77</v>
      </c>
      <c r="I186" s="17">
        <f t="shared" si="9"/>
        <v>21.77</v>
      </c>
      <c r="J186" s="27"/>
    </row>
    <row r="187" spans="2:10" ht="12.75" customHeight="1" x14ac:dyDescent="0.25">
      <c r="B187" s="28" t="s">
        <v>402</v>
      </c>
      <c r="C187" s="73" t="s">
        <v>403</v>
      </c>
      <c r="D187" s="73"/>
      <c r="E187" s="73"/>
      <c r="F187" s="73"/>
      <c r="G187" s="73"/>
      <c r="H187" s="73"/>
      <c r="I187" s="29">
        <f>SUM(I188,I190,I192,I196,I205)</f>
        <v>6301.84</v>
      </c>
    </row>
    <row r="188" spans="2:10" ht="12.75" customHeight="1" x14ac:dyDescent="0.25">
      <c r="B188" s="28" t="s">
        <v>404</v>
      </c>
      <c r="C188" s="71" t="s">
        <v>27</v>
      </c>
      <c r="D188" s="71"/>
      <c r="E188" s="71"/>
      <c r="F188" s="71"/>
      <c r="G188" s="71"/>
      <c r="H188" s="71"/>
      <c r="I188" s="29">
        <f>SUM(I189)</f>
        <v>233.94</v>
      </c>
    </row>
    <row r="189" spans="2:10" x14ac:dyDescent="0.25">
      <c r="B189" s="13" t="s">
        <v>405</v>
      </c>
      <c r="C189" s="14" t="s">
        <v>29</v>
      </c>
      <c r="D189" s="15" t="s">
        <v>30</v>
      </c>
      <c r="E189" s="14" t="s">
        <v>31</v>
      </c>
      <c r="F189" s="14" t="s">
        <v>32</v>
      </c>
      <c r="G189" s="16">
        <v>1</v>
      </c>
      <c r="H189" s="17">
        <v>233.94</v>
      </c>
      <c r="I189" s="17">
        <f>TRUNC(G189*H189,2)</f>
        <v>233.94</v>
      </c>
    </row>
    <row r="190" spans="2:10" ht="12.75" customHeight="1" x14ac:dyDescent="0.25">
      <c r="B190" s="28" t="s">
        <v>406</v>
      </c>
      <c r="C190" s="71" t="s">
        <v>407</v>
      </c>
      <c r="D190" s="71"/>
      <c r="E190" s="71"/>
      <c r="F190" s="71"/>
      <c r="G190" s="71"/>
      <c r="H190" s="71"/>
      <c r="I190" s="29">
        <f>SUM(I191)</f>
        <v>217.32</v>
      </c>
    </row>
    <row r="191" spans="2:10" x14ac:dyDescent="0.25">
      <c r="B191" s="13" t="s">
        <v>408</v>
      </c>
      <c r="C191" s="14" t="s">
        <v>409</v>
      </c>
      <c r="D191" s="15" t="s">
        <v>410</v>
      </c>
      <c r="E191" s="14" t="s">
        <v>7</v>
      </c>
      <c r="F191" s="14" t="s">
        <v>411</v>
      </c>
      <c r="G191" s="16">
        <v>12</v>
      </c>
      <c r="H191" s="17">
        <v>18.11</v>
      </c>
      <c r="I191" s="17">
        <f>TRUNC(G191*H191,2)</f>
        <v>217.32</v>
      </c>
    </row>
    <row r="192" spans="2:10" ht="12.75" customHeight="1" x14ac:dyDescent="0.25">
      <c r="B192" s="28" t="s">
        <v>412</v>
      </c>
      <c r="C192" s="71" t="s">
        <v>413</v>
      </c>
      <c r="D192" s="71"/>
      <c r="E192" s="71"/>
      <c r="F192" s="71"/>
      <c r="G192" s="71"/>
      <c r="H192" s="71"/>
      <c r="I192" s="29">
        <f>SUM(I193:I195)</f>
        <v>486.72</v>
      </c>
    </row>
    <row r="193" spans="2:9" ht="19.5" x14ac:dyDescent="0.25">
      <c r="B193" s="13" t="s">
        <v>414</v>
      </c>
      <c r="C193" s="14" t="s">
        <v>415</v>
      </c>
      <c r="D193" s="15" t="s">
        <v>416</v>
      </c>
      <c r="E193" s="14" t="s">
        <v>8</v>
      </c>
      <c r="F193" s="14" t="s">
        <v>417</v>
      </c>
      <c r="G193" s="16">
        <v>7</v>
      </c>
      <c r="H193" s="17">
        <v>54.26</v>
      </c>
      <c r="I193" s="17">
        <f>TRUNC(G193*H193,2)</f>
        <v>379.82</v>
      </c>
    </row>
    <row r="194" spans="2:9" ht="29.25" x14ac:dyDescent="0.25">
      <c r="B194" s="13" t="s">
        <v>418</v>
      </c>
      <c r="C194" s="14" t="s">
        <v>419</v>
      </c>
      <c r="D194" s="15" t="s">
        <v>420</v>
      </c>
      <c r="E194" s="14" t="s">
        <v>8</v>
      </c>
      <c r="F194" s="14" t="s">
        <v>354</v>
      </c>
      <c r="G194" s="16">
        <v>30</v>
      </c>
      <c r="H194" s="17">
        <v>1.51</v>
      </c>
      <c r="I194" s="17">
        <f>TRUNC(G194*H194,2)</f>
        <v>45.3</v>
      </c>
    </row>
    <row r="195" spans="2:9" ht="19.5" x14ac:dyDescent="0.25">
      <c r="B195" s="13" t="s">
        <v>421</v>
      </c>
      <c r="C195" s="14" t="s">
        <v>422</v>
      </c>
      <c r="D195" s="15" t="s">
        <v>423</v>
      </c>
      <c r="E195" s="14" t="s">
        <v>8</v>
      </c>
      <c r="F195" s="14" t="s">
        <v>354</v>
      </c>
      <c r="G195" s="16">
        <v>20</v>
      </c>
      <c r="H195" s="17">
        <v>3.08</v>
      </c>
      <c r="I195" s="17">
        <f>TRUNC(G195*H195,2)</f>
        <v>61.6</v>
      </c>
    </row>
    <row r="196" spans="2:9" ht="12.75" customHeight="1" x14ac:dyDescent="0.25">
      <c r="B196" s="28" t="s">
        <v>424</v>
      </c>
      <c r="C196" s="71" t="s">
        <v>425</v>
      </c>
      <c r="D196" s="71"/>
      <c r="E196" s="71"/>
      <c r="F196" s="71"/>
      <c r="G196" s="71"/>
      <c r="H196" s="71"/>
      <c r="I196" s="29">
        <f>SUM(I197:I204)</f>
        <v>5201.6799999999994</v>
      </c>
    </row>
    <row r="197" spans="2:9" ht="19.5" x14ac:dyDescent="0.25">
      <c r="B197" s="13" t="s">
        <v>426</v>
      </c>
      <c r="C197" s="23">
        <v>93358</v>
      </c>
      <c r="D197" s="15" t="s">
        <v>427</v>
      </c>
      <c r="E197" s="14" t="s">
        <v>7</v>
      </c>
      <c r="F197" s="23" t="s">
        <v>68</v>
      </c>
      <c r="G197" s="16">
        <v>18</v>
      </c>
      <c r="H197" s="17">
        <v>52.45</v>
      </c>
      <c r="I197" s="17">
        <f t="shared" ref="I197:I204" si="10">TRUNC(G197*H197,2)</f>
        <v>944.1</v>
      </c>
    </row>
    <row r="198" spans="2:9" x14ac:dyDescent="0.25">
      <c r="B198" s="13" t="s">
        <v>428</v>
      </c>
      <c r="C198" s="23">
        <v>83446</v>
      </c>
      <c r="D198" s="15" t="s">
        <v>429</v>
      </c>
      <c r="E198" s="14" t="s">
        <v>7</v>
      </c>
      <c r="F198" s="14" t="s">
        <v>32</v>
      </c>
      <c r="G198" s="16">
        <v>9</v>
      </c>
      <c r="H198" s="17">
        <v>133.65</v>
      </c>
      <c r="I198" s="17">
        <f t="shared" si="10"/>
        <v>1202.8499999999999</v>
      </c>
    </row>
    <row r="199" spans="2:9" ht="19.5" x14ac:dyDescent="0.25">
      <c r="B199" s="13" t="s">
        <v>430</v>
      </c>
      <c r="C199" s="14" t="s">
        <v>431</v>
      </c>
      <c r="D199" s="15" t="s">
        <v>432</v>
      </c>
      <c r="E199" s="14" t="s">
        <v>8</v>
      </c>
      <c r="F199" s="14" t="s">
        <v>417</v>
      </c>
      <c r="G199" s="16">
        <v>35</v>
      </c>
      <c r="H199" s="17">
        <v>54.52</v>
      </c>
      <c r="I199" s="17">
        <f t="shared" si="10"/>
        <v>1908.2</v>
      </c>
    </row>
    <row r="200" spans="2:9" ht="19.5" x14ac:dyDescent="0.25">
      <c r="B200" s="13" t="s">
        <v>433</v>
      </c>
      <c r="C200" s="14" t="s">
        <v>415</v>
      </c>
      <c r="D200" s="15" t="s">
        <v>416</v>
      </c>
      <c r="E200" s="14" t="s">
        <v>8</v>
      </c>
      <c r="F200" s="14" t="s">
        <v>417</v>
      </c>
      <c r="G200" s="16">
        <v>4</v>
      </c>
      <c r="H200" s="17">
        <v>54.26</v>
      </c>
      <c r="I200" s="17">
        <f t="shared" si="10"/>
        <v>217.04</v>
      </c>
    </row>
    <row r="201" spans="2:9" ht="19.5" x14ac:dyDescent="0.25">
      <c r="B201" s="13" t="s">
        <v>434</v>
      </c>
      <c r="C201" s="14" t="s">
        <v>422</v>
      </c>
      <c r="D201" s="15" t="s">
        <v>423</v>
      </c>
      <c r="E201" s="14" t="s">
        <v>8</v>
      </c>
      <c r="F201" s="14" t="s">
        <v>354</v>
      </c>
      <c r="G201" s="16">
        <v>1</v>
      </c>
      <c r="H201" s="17">
        <v>3.08</v>
      </c>
      <c r="I201" s="17">
        <f t="shared" si="10"/>
        <v>3.08</v>
      </c>
    </row>
    <row r="202" spans="2:9" ht="19.5" x14ac:dyDescent="0.25">
      <c r="B202" s="13" t="s">
        <v>435</v>
      </c>
      <c r="C202" s="14" t="s">
        <v>436</v>
      </c>
      <c r="D202" s="15" t="s">
        <v>437</v>
      </c>
      <c r="E202" s="14" t="s">
        <v>8</v>
      </c>
      <c r="F202" s="14" t="s">
        <v>354</v>
      </c>
      <c r="G202" s="16">
        <v>9</v>
      </c>
      <c r="H202" s="17">
        <v>33.93</v>
      </c>
      <c r="I202" s="17">
        <f t="shared" si="10"/>
        <v>305.37</v>
      </c>
    </row>
    <row r="203" spans="2:9" ht="39" x14ac:dyDescent="0.25">
      <c r="B203" s="13" t="s">
        <v>438</v>
      </c>
      <c r="C203" s="14" t="s">
        <v>439</v>
      </c>
      <c r="D203" s="15" t="s">
        <v>440</v>
      </c>
      <c r="E203" s="14" t="s">
        <v>8</v>
      </c>
      <c r="F203" s="14" t="s">
        <v>354</v>
      </c>
      <c r="G203" s="16">
        <v>8</v>
      </c>
      <c r="H203" s="17">
        <v>6.08</v>
      </c>
      <c r="I203" s="17">
        <f t="shared" si="10"/>
        <v>48.64</v>
      </c>
    </row>
    <row r="204" spans="2:9" x14ac:dyDescent="0.25">
      <c r="B204" s="13" t="s">
        <v>441</v>
      </c>
      <c r="C204" s="23">
        <v>96995</v>
      </c>
      <c r="D204" s="15" t="s">
        <v>361</v>
      </c>
      <c r="E204" s="14" t="s">
        <v>7</v>
      </c>
      <c r="F204" s="14" t="s">
        <v>68</v>
      </c>
      <c r="G204" s="16">
        <v>18</v>
      </c>
      <c r="H204" s="17">
        <v>31.8</v>
      </c>
      <c r="I204" s="17">
        <f t="shared" si="10"/>
        <v>572.4</v>
      </c>
    </row>
    <row r="205" spans="2:9" ht="12.75" customHeight="1" x14ac:dyDescent="0.25">
      <c r="B205" s="28" t="s">
        <v>442</v>
      </c>
      <c r="C205" s="71" t="s">
        <v>443</v>
      </c>
      <c r="D205" s="71"/>
      <c r="E205" s="71"/>
      <c r="F205" s="71"/>
      <c r="G205" s="71"/>
      <c r="H205" s="71"/>
      <c r="I205" s="29">
        <f>SUM(I206:I210)</f>
        <v>162.18</v>
      </c>
    </row>
    <row r="206" spans="2:9" ht="29.25" x14ac:dyDescent="0.25">
      <c r="B206" s="13" t="s">
        <v>444</v>
      </c>
      <c r="C206" s="23">
        <v>95749</v>
      </c>
      <c r="D206" s="15" t="s">
        <v>445</v>
      </c>
      <c r="E206" s="14" t="s">
        <v>7</v>
      </c>
      <c r="F206" s="14" t="s">
        <v>280</v>
      </c>
      <c r="G206" s="16">
        <v>2</v>
      </c>
      <c r="H206" s="17">
        <v>20.48</v>
      </c>
      <c r="I206" s="17">
        <f>TRUNC(G206*H206,2)</f>
        <v>40.96</v>
      </c>
    </row>
    <row r="207" spans="2:9" ht="29.25" x14ac:dyDescent="0.25">
      <c r="B207" s="13" t="s">
        <v>446</v>
      </c>
      <c r="C207" s="23">
        <v>91935</v>
      </c>
      <c r="D207" s="15" t="s">
        <v>447</v>
      </c>
      <c r="E207" s="14" t="s">
        <v>7</v>
      </c>
      <c r="F207" s="14" t="s">
        <v>52</v>
      </c>
      <c r="G207" s="16">
        <v>5</v>
      </c>
      <c r="H207" s="17">
        <v>13.82</v>
      </c>
      <c r="I207" s="17">
        <f>TRUNC(G207*H207,2)</f>
        <v>69.099999999999994</v>
      </c>
    </row>
    <row r="208" spans="2:9" ht="19.5" x14ac:dyDescent="0.25">
      <c r="B208" s="13" t="s">
        <v>448</v>
      </c>
      <c r="C208" s="14" t="s">
        <v>449</v>
      </c>
      <c r="D208" s="15" t="s">
        <v>450</v>
      </c>
      <c r="E208" s="14" t="s">
        <v>8</v>
      </c>
      <c r="F208" s="14" t="s">
        <v>354</v>
      </c>
      <c r="G208" s="16">
        <v>2</v>
      </c>
      <c r="H208" s="17">
        <v>2.0499999999999998</v>
      </c>
      <c r="I208" s="17">
        <f>TRUNC(G208*H208,2)</f>
        <v>4.0999999999999996</v>
      </c>
    </row>
    <row r="209" spans="2:9" ht="29.25" x14ac:dyDescent="0.25">
      <c r="B209" s="13" t="s">
        <v>451</v>
      </c>
      <c r="C209" s="14" t="s">
        <v>452</v>
      </c>
      <c r="D209" s="15" t="s">
        <v>453</v>
      </c>
      <c r="E209" s="14" t="s">
        <v>8</v>
      </c>
      <c r="F209" s="14" t="s">
        <v>354</v>
      </c>
      <c r="G209" s="16">
        <v>2</v>
      </c>
      <c r="H209" s="17">
        <v>2.42</v>
      </c>
      <c r="I209" s="17">
        <f>TRUNC(G209*H209,2)</f>
        <v>4.84</v>
      </c>
    </row>
    <row r="210" spans="2:9" ht="29.25" x14ac:dyDescent="0.25">
      <c r="B210" s="13" t="s">
        <v>454</v>
      </c>
      <c r="C210" s="23">
        <v>95778</v>
      </c>
      <c r="D210" s="15" t="s">
        <v>455</v>
      </c>
      <c r="E210" s="14" t="s">
        <v>7</v>
      </c>
      <c r="F210" s="14" t="s">
        <v>32</v>
      </c>
      <c r="G210" s="16">
        <v>2</v>
      </c>
      <c r="H210" s="17">
        <v>21.59</v>
      </c>
      <c r="I210" s="17">
        <f>TRUNC(G210*H210,2)</f>
        <v>43.18</v>
      </c>
    </row>
    <row r="211" spans="2:9" ht="12.75" customHeight="1" x14ac:dyDescent="0.25">
      <c r="B211" s="28" t="s">
        <v>456</v>
      </c>
      <c r="C211" s="73" t="s">
        <v>457</v>
      </c>
      <c r="D211" s="73"/>
      <c r="E211" s="73"/>
      <c r="F211" s="73"/>
      <c r="G211" s="73"/>
      <c r="H211" s="73"/>
      <c r="I211" s="29">
        <f>SUM(I212)</f>
        <v>800</v>
      </c>
    </row>
    <row r="212" spans="2:9" ht="29.25" x14ac:dyDescent="0.25">
      <c r="B212" s="13" t="s">
        <v>458</v>
      </c>
      <c r="C212" s="23" t="s">
        <v>273</v>
      </c>
      <c r="D212" s="15" t="s">
        <v>459</v>
      </c>
      <c r="E212" s="23" t="s">
        <v>17</v>
      </c>
      <c r="F212" s="14" t="s">
        <v>32</v>
      </c>
      <c r="G212" s="16">
        <v>1</v>
      </c>
      <c r="H212" s="21">
        <v>800</v>
      </c>
      <c r="I212" s="17">
        <f>TRUNC(G212*H212,2)</f>
        <v>800</v>
      </c>
    </row>
    <row r="213" spans="2:9" ht="12.75" customHeight="1" x14ac:dyDescent="0.25">
      <c r="B213" s="10" t="s">
        <v>460</v>
      </c>
      <c r="C213" s="70" t="s">
        <v>461</v>
      </c>
      <c r="D213" s="70"/>
      <c r="E213" s="70"/>
      <c r="F213" s="70"/>
      <c r="G213" s="70"/>
      <c r="H213" s="70"/>
      <c r="I213" s="11">
        <f>SUM(I214:I221)</f>
        <v>2513.7900000000004</v>
      </c>
    </row>
    <row r="214" spans="2:9" ht="29.25" x14ac:dyDescent="0.25">
      <c r="B214" s="13" t="s">
        <v>462</v>
      </c>
      <c r="C214" s="23">
        <v>3083</v>
      </c>
      <c r="D214" s="22" t="s">
        <v>463</v>
      </c>
      <c r="E214" s="23" t="s">
        <v>8</v>
      </c>
      <c r="F214" s="23" t="s">
        <v>36</v>
      </c>
      <c r="G214" s="16">
        <v>15</v>
      </c>
      <c r="H214" s="17">
        <v>10.34</v>
      </c>
      <c r="I214" s="17">
        <f t="shared" ref="I214:I221" si="11">TRUNC(G214*H214,2)</f>
        <v>155.1</v>
      </c>
    </row>
    <row r="215" spans="2:9" ht="19.5" x14ac:dyDescent="0.25">
      <c r="B215" s="13" t="s">
        <v>464</v>
      </c>
      <c r="C215" s="23">
        <v>2394</v>
      </c>
      <c r="D215" s="22" t="s">
        <v>465</v>
      </c>
      <c r="E215" s="23" t="s">
        <v>8</v>
      </c>
      <c r="F215" s="23" t="s">
        <v>68</v>
      </c>
      <c r="G215" s="16">
        <v>3</v>
      </c>
      <c r="H215" s="17">
        <v>62.68</v>
      </c>
      <c r="I215" s="17">
        <f t="shared" si="11"/>
        <v>188.04</v>
      </c>
    </row>
    <row r="216" spans="2:9" x14ac:dyDescent="0.25">
      <c r="B216" s="13" t="s">
        <v>466</v>
      </c>
      <c r="C216" s="23">
        <v>3800</v>
      </c>
      <c r="D216" s="22" t="s">
        <v>467</v>
      </c>
      <c r="E216" s="23" t="s">
        <v>8</v>
      </c>
      <c r="F216" s="23" t="s">
        <v>116</v>
      </c>
      <c r="G216" s="16">
        <v>5</v>
      </c>
      <c r="H216" s="17">
        <v>1.76</v>
      </c>
      <c r="I216" s="17">
        <f t="shared" si="11"/>
        <v>8.8000000000000007</v>
      </c>
    </row>
    <row r="217" spans="2:9" ht="19.5" x14ac:dyDescent="0.25">
      <c r="B217" s="13" t="s">
        <v>468</v>
      </c>
      <c r="C217" s="23">
        <v>10710</v>
      </c>
      <c r="D217" s="22" t="s">
        <v>469</v>
      </c>
      <c r="E217" s="23" t="s">
        <v>8</v>
      </c>
      <c r="F217" s="23" t="s">
        <v>411</v>
      </c>
      <c r="G217" s="16">
        <v>2</v>
      </c>
      <c r="H217" s="17">
        <v>5.1100000000000003</v>
      </c>
      <c r="I217" s="17">
        <f t="shared" si="11"/>
        <v>10.220000000000001</v>
      </c>
    </row>
    <row r="218" spans="2:9" ht="19.5" x14ac:dyDescent="0.25">
      <c r="B218" s="13" t="s">
        <v>470</v>
      </c>
      <c r="C218" s="23">
        <v>7774</v>
      </c>
      <c r="D218" s="22" t="s">
        <v>471</v>
      </c>
      <c r="E218" s="23" t="s">
        <v>8</v>
      </c>
      <c r="F218" s="14" t="s">
        <v>32</v>
      </c>
      <c r="G218" s="16">
        <v>10</v>
      </c>
      <c r="H218" s="17">
        <v>28.56</v>
      </c>
      <c r="I218" s="17">
        <f t="shared" si="11"/>
        <v>285.60000000000002</v>
      </c>
    </row>
    <row r="219" spans="2:9" ht="19.5" x14ac:dyDescent="0.25">
      <c r="B219" s="13" t="s">
        <v>472</v>
      </c>
      <c r="C219" s="23" t="s">
        <v>473</v>
      </c>
      <c r="D219" s="22" t="s">
        <v>474</v>
      </c>
      <c r="E219" s="23" t="s">
        <v>473</v>
      </c>
      <c r="F219" s="14" t="s">
        <v>32</v>
      </c>
      <c r="G219" s="16">
        <v>16</v>
      </c>
      <c r="H219" s="17">
        <v>29.48</v>
      </c>
      <c r="I219" s="17">
        <f t="shared" si="11"/>
        <v>471.68</v>
      </c>
    </row>
    <row r="220" spans="2:9" ht="19.5" x14ac:dyDescent="0.25">
      <c r="B220" s="13" t="s">
        <v>475</v>
      </c>
      <c r="C220" s="23" t="s">
        <v>473</v>
      </c>
      <c r="D220" s="22" t="s">
        <v>476</v>
      </c>
      <c r="E220" s="23" t="s">
        <v>473</v>
      </c>
      <c r="F220" s="14" t="s">
        <v>32</v>
      </c>
      <c r="G220" s="16">
        <v>4</v>
      </c>
      <c r="H220" s="17">
        <v>304.58</v>
      </c>
      <c r="I220" s="17">
        <f t="shared" si="11"/>
        <v>1218.32</v>
      </c>
    </row>
    <row r="221" spans="2:9" ht="19.5" x14ac:dyDescent="0.25">
      <c r="B221" s="13" t="s">
        <v>477</v>
      </c>
      <c r="C221" s="23">
        <v>2241</v>
      </c>
      <c r="D221" s="22" t="s">
        <v>478</v>
      </c>
      <c r="E221" s="23" t="s">
        <v>8</v>
      </c>
      <c r="F221" s="23" t="s">
        <v>68</v>
      </c>
      <c r="G221" s="16">
        <v>0.8</v>
      </c>
      <c r="H221" s="17">
        <v>220.04</v>
      </c>
      <c r="I221" s="17">
        <f t="shared" si="11"/>
        <v>176.03</v>
      </c>
    </row>
    <row r="222" spans="2:9" ht="12.75" customHeight="1" x14ac:dyDescent="0.25">
      <c r="B222" s="10" t="s">
        <v>479</v>
      </c>
      <c r="C222" s="70" t="s">
        <v>480</v>
      </c>
      <c r="D222" s="70"/>
      <c r="E222" s="70"/>
      <c r="F222" s="70"/>
      <c r="G222" s="70"/>
      <c r="H222" s="70"/>
      <c r="I222" s="11">
        <f>SUM(I223:I224)</f>
        <v>995.72</v>
      </c>
    </row>
    <row r="223" spans="2:9" ht="19.5" x14ac:dyDescent="0.25">
      <c r="B223" s="60" t="s">
        <v>481</v>
      </c>
      <c r="C223" s="23" t="s">
        <v>473</v>
      </c>
      <c r="D223" s="62" t="s">
        <v>599</v>
      </c>
      <c r="E223" s="23" t="s">
        <v>473</v>
      </c>
      <c r="F223" s="61" t="s">
        <v>36</v>
      </c>
      <c r="G223" s="63">
        <v>312.5</v>
      </c>
      <c r="H223" s="56">
        <v>2.09</v>
      </c>
      <c r="I223" s="56">
        <f>TRUNC(G223*H223,2)</f>
        <v>653.12</v>
      </c>
    </row>
    <row r="224" spans="2:9" ht="19.5" x14ac:dyDescent="0.25">
      <c r="B224" s="13" t="s">
        <v>482</v>
      </c>
      <c r="C224" s="14">
        <v>72897</v>
      </c>
      <c r="D224" s="15" t="s">
        <v>483</v>
      </c>
      <c r="E224" s="14" t="s">
        <v>7</v>
      </c>
      <c r="F224" s="14" t="s">
        <v>68</v>
      </c>
      <c r="G224" s="16">
        <v>20</v>
      </c>
      <c r="H224" s="17">
        <v>17.13</v>
      </c>
      <c r="I224" s="17">
        <f>TRUNC(G224*H224,2)</f>
        <v>342.6</v>
      </c>
    </row>
    <row r="225" spans="2:10" ht="12.75" customHeight="1" x14ac:dyDescent="0.25">
      <c r="B225" s="10" t="s">
        <v>484</v>
      </c>
      <c r="C225" s="70" t="s">
        <v>485</v>
      </c>
      <c r="D225" s="70"/>
      <c r="E225" s="70"/>
      <c r="F225" s="70"/>
      <c r="G225" s="70"/>
      <c r="H225" s="70"/>
      <c r="I225" s="11">
        <f>SUM(I226:I227)</f>
        <v>2481.96</v>
      </c>
    </row>
    <row r="226" spans="2:10" ht="19.5" x14ac:dyDescent="0.25">
      <c r="B226" s="13" t="s">
        <v>486</v>
      </c>
      <c r="C226" s="14" t="s">
        <v>487</v>
      </c>
      <c r="D226" s="15" t="s">
        <v>488</v>
      </c>
      <c r="E226" s="14" t="s">
        <v>17</v>
      </c>
      <c r="F226" s="14" t="s">
        <v>489</v>
      </c>
      <c r="G226" s="20">
        <v>516</v>
      </c>
      <c r="H226" s="21">
        <v>1.81</v>
      </c>
      <c r="I226" s="17">
        <f>TRUNC(G226*H226,2)</f>
        <v>933.96</v>
      </c>
    </row>
    <row r="227" spans="2:10" ht="19.5" x14ac:dyDescent="0.25">
      <c r="B227" s="13" t="s">
        <v>490</v>
      </c>
      <c r="C227" s="14" t="s">
        <v>491</v>
      </c>
      <c r="D227" s="15" t="s">
        <v>492</v>
      </c>
      <c r="E227" s="14" t="s">
        <v>8</v>
      </c>
      <c r="F227" s="14" t="s">
        <v>493</v>
      </c>
      <c r="G227" s="20">
        <v>516</v>
      </c>
      <c r="H227" s="17">
        <v>3</v>
      </c>
      <c r="I227" s="17">
        <f>TRUNC(G227*H227,2)</f>
        <v>1548</v>
      </c>
    </row>
    <row r="228" spans="2:10" ht="12.75" customHeight="1" x14ac:dyDescent="0.25">
      <c r="B228" s="10" t="s">
        <v>494</v>
      </c>
      <c r="C228" s="70" t="s">
        <v>495</v>
      </c>
      <c r="D228" s="70"/>
      <c r="E228" s="70"/>
      <c r="F228" s="70"/>
      <c r="G228" s="70"/>
      <c r="H228" s="70"/>
      <c r="I228" s="11">
        <f>SUM(I229)</f>
        <v>30825.54</v>
      </c>
      <c r="J228" s="36"/>
    </row>
    <row r="229" spans="2:10" ht="19.5" x14ac:dyDescent="0.25">
      <c r="B229" s="13" t="s">
        <v>496</v>
      </c>
      <c r="C229" s="14" t="s">
        <v>497</v>
      </c>
      <c r="D229" s="15" t="s">
        <v>498</v>
      </c>
      <c r="E229" s="14" t="s">
        <v>7</v>
      </c>
      <c r="F229" s="14" t="s">
        <v>45</v>
      </c>
      <c r="G229" s="16">
        <v>2</v>
      </c>
      <c r="H229" s="17">
        <v>15412.77</v>
      </c>
      <c r="I229" s="17">
        <f>TRUNC(G229*H229,2)</f>
        <v>30825.54</v>
      </c>
    </row>
    <row r="230" spans="2:10" ht="18" customHeight="1" x14ac:dyDescent="0.25">
      <c r="B230" s="37"/>
      <c r="C230" s="38"/>
      <c r="D230" s="38"/>
      <c r="E230" s="38"/>
      <c r="F230" s="38"/>
      <c r="G230" s="75" t="s">
        <v>499</v>
      </c>
      <c r="H230" s="75"/>
      <c r="I230" s="39">
        <f>SUM(I14,I25,I31,I43,I127,I139,I148,I158,I163,I213,I222,I225,I228)</f>
        <v>236302.5</v>
      </c>
    </row>
    <row r="231" spans="2:10" ht="18" customHeight="1" x14ac:dyDescent="0.25">
      <c r="B231" s="37"/>
      <c r="C231" s="38"/>
      <c r="D231" s="38"/>
      <c r="E231" s="38"/>
      <c r="F231" s="38"/>
      <c r="G231" s="75" t="s">
        <v>500</v>
      </c>
      <c r="H231" s="75"/>
      <c r="I231" s="39">
        <f>I230*(22.47/100)</f>
        <v>53097.171749999994</v>
      </c>
    </row>
    <row r="232" spans="2:10" ht="18" customHeight="1" x14ac:dyDescent="0.25">
      <c r="B232" s="37"/>
      <c r="C232" s="38"/>
      <c r="D232" s="38"/>
      <c r="E232" s="38"/>
      <c r="F232" s="38"/>
      <c r="G232" s="75" t="s">
        <v>501</v>
      </c>
      <c r="H232" s="75"/>
      <c r="I232" s="39">
        <f>SUM(I230:I231)</f>
        <v>289399.67174999998</v>
      </c>
    </row>
    <row r="233" spans="2:10" ht="17.25" customHeight="1" x14ac:dyDescent="0.25">
      <c r="B233" s="76" t="s">
        <v>603</v>
      </c>
      <c r="C233" s="76"/>
      <c r="D233" s="76"/>
      <c r="E233" s="76"/>
      <c r="F233" s="76"/>
      <c r="G233" s="76"/>
      <c r="H233" s="76"/>
      <c r="I233" s="76"/>
    </row>
    <row r="236" spans="2:10" x14ac:dyDescent="0.25">
      <c r="I236" s="40"/>
    </row>
  </sheetData>
  <mergeCells count="53">
    <mergeCell ref="G230:H230"/>
    <mergeCell ref="G231:H231"/>
    <mergeCell ref="G232:H232"/>
    <mergeCell ref="B233:I233"/>
    <mergeCell ref="C211:H211"/>
    <mergeCell ref="C213:H213"/>
    <mergeCell ref="C222:H222"/>
    <mergeCell ref="C225:H225"/>
    <mergeCell ref="C228:H228"/>
    <mergeCell ref="C188:H188"/>
    <mergeCell ref="C190:H190"/>
    <mergeCell ref="C192:H192"/>
    <mergeCell ref="C196:H196"/>
    <mergeCell ref="C205:H205"/>
    <mergeCell ref="C163:H163"/>
    <mergeCell ref="C164:H164"/>
    <mergeCell ref="C169:H169"/>
    <mergeCell ref="C171:H171"/>
    <mergeCell ref="C187:H187"/>
    <mergeCell ref="C127:H127"/>
    <mergeCell ref="C139:H139"/>
    <mergeCell ref="C148:H148"/>
    <mergeCell ref="C158:H158"/>
    <mergeCell ref="C159:H159"/>
    <mergeCell ref="C92:H92"/>
    <mergeCell ref="C97:H97"/>
    <mergeCell ref="C100:H100"/>
    <mergeCell ref="C109:H109"/>
    <mergeCell ref="C111:H111"/>
    <mergeCell ref="C44:H44"/>
    <mergeCell ref="C59:H59"/>
    <mergeCell ref="C78:H78"/>
    <mergeCell ref="C83:H83"/>
    <mergeCell ref="C88:H88"/>
    <mergeCell ref="C14:H14"/>
    <mergeCell ref="C25:H25"/>
    <mergeCell ref="C31:H31"/>
    <mergeCell ref="C32:H32"/>
    <mergeCell ref="C43:H43"/>
    <mergeCell ref="B2:C12"/>
    <mergeCell ref="D2:F2"/>
    <mergeCell ref="G2:H2"/>
    <mergeCell ref="D3:F4"/>
    <mergeCell ref="G3:H3"/>
    <mergeCell ref="D5:F12"/>
    <mergeCell ref="H5:I5"/>
    <mergeCell ref="H6:I6"/>
    <mergeCell ref="H7:I7"/>
    <mergeCell ref="H8:I8"/>
    <mergeCell ref="H9:I9"/>
    <mergeCell ref="H10:I10"/>
    <mergeCell ref="H12:I12"/>
    <mergeCell ref="H11:I11"/>
  </mergeCells>
  <pageMargins left="0.7" right="0.7" top="0.75" bottom="0.75" header="0.3" footer="0.3"/>
  <pageSetup paperSize="9" scale="75" firstPageNumber="0" fitToHeight="0" orientation="portrait" horizontalDpi="1200" verticalDpi="300" r:id="rId1"/>
  <ignoredErrors>
    <ignoredError sqref="C15:H28 C180 C189:H193 C224:H229 F223" numberStoredAsText="1"/>
    <ignoredError sqref="I59 I78 I83 I88 I92 I97 I100 I109:I111 I127 I148 I139 I169:I172 I189:I205 I211:I2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2"/>
  <sheetViews>
    <sheetView view="pageBreakPreview" zoomScale="110" zoomScaleNormal="100" zoomScalePageLayoutView="110" workbookViewId="0"/>
  </sheetViews>
  <sheetFormatPr defaultColWidth="8.7109375" defaultRowHeight="15" x14ac:dyDescent="0.25"/>
  <cols>
    <col min="1" max="1" width="7.28515625" customWidth="1"/>
    <col min="2" max="2" width="14.7109375" customWidth="1"/>
    <col min="3" max="3" width="121.42578125" customWidth="1"/>
    <col min="5" max="5" width="21.5703125" customWidth="1"/>
    <col min="6" max="6" width="14.5703125" customWidth="1"/>
    <col min="7" max="7" width="16.85546875" customWidth="1"/>
  </cols>
  <sheetData>
    <row r="1" spans="2:7" x14ac:dyDescent="0.25">
      <c r="B1" s="41"/>
      <c r="C1" s="41"/>
      <c r="D1" s="41"/>
      <c r="E1" s="41"/>
      <c r="F1" s="42"/>
      <c r="G1" s="42"/>
    </row>
    <row r="2" spans="2:7" x14ac:dyDescent="0.25">
      <c r="B2" s="43" t="s">
        <v>502</v>
      </c>
      <c r="C2" s="41" t="s">
        <v>503</v>
      </c>
      <c r="D2" s="43" t="s">
        <v>32</v>
      </c>
      <c r="E2" s="43" t="s">
        <v>504</v>
      </c>
      <c r="F2" s="43">
        <v>8.27</v>
      </c>
      <c r="G2" s="44">
        <f t="shared" ref="G2:G15" si="0">E2*F2</f>
        <v>8.27</v>
      </c>
    </row>
    <row r="3" spans="2:7" x14ac:dyDescent="0.25">
      <c r="B3" s="43" t="s">
        <v>505</v>
      </c>
      <c r="C3" s="41" t="s">
        <v>506</v>
      </c>
      <c r="D3" s="43" t="s">
        <v>32</v>
      </c>
      <c r="E3" s="43" t="s">
        <v>507</v>
      </c>
      <c r="F3" s="43">
        <v>14.19</v>
      </c>
      <c r="G3" s="44">
        <f t="shared" si="0"/>
        <v>28.38</v>
      </c>
    </row>
    <row r="4" spans="2:7" x14ac:dyDescent="0.25">
      <c r="B4" s="43" t="s">
        <v>508</v>
      </c>
      <c r="C4" s="41" t="s">
        <v>509</v>
      </c>
      <c r="D4" s="43" t="s">
        <v>32</v>
      </c>
      <c r="E4" s="43" t="s">
        <v>504</v>
      </c>
      <c r="F4" s="43">
        <v>13.03</v>
      </c>
      <c r="G4" s="44">
        <f t="shared" si="0"/>
        <v>13.03</v>
      </c>
    </row>
    <row r="5" spans="2:7" x14ac:dyDescent="0.25">
      <c r="B5" s="43" t="s">
        <v>510</v>
      </c>
      <c r="C5" s="41" t="s">
        <v>511</v>
      </c>
      <c r="D5" s="43" t="s">
        <v>32</v>
      </c>
      <c r="E5" s="43" t="s">
        <v>512</v>
      </c>
      <c r="F5" s="43" t="s">
        <v>513</v>
      </c>
      <c r="G5" s="44">
        <f t="shared" si="0"/>
        <v>2</v>
      </c>
    </row>
    <row r="6" spans="2:7" x14ac:dyDescent="0.25">
      <c r="B6" s="43" t="s">
        <v>514</v>
      </c>
      <c r="C6" s="41" t="s">
        <v>515</v>
      </c>
      <c r="D6" s="43" t="s">
        <v>32</v>
      </c>
      <c r="E6" s="43" t="s">
        <v>516</v>
      </c>
      <c r="F6" s="43">
        <v>2.75</v>
      </c>
      <c r="G6" s="44">
        <f t="shared" si="0"/>
        <v>0.82499999999999996</v>
      </c>
    </row>
    <row r="7" spans="2:7" x14ac:dyDescent="0.25">
      <c r="B7" s="43" t="s">
        <v>517</v>
      </c>
      <c r="C7" s="41" t="s">
        <v>518</v>
      </c>
      <c r="D7" s="43" t="s">
        <v>32</v>
      </c>
      <c r="E7" s="43" t="s">
        <v>504</v>
      </c>
      <c r="F7" s="43">
        <v>1.62</v>
      </c>
      <c r="G7" s="44">
        <f t="shared" si="0"/>
        <v>1.62</v>
      </c>
    </row>
    <row r="8" spans="2:7" x14ac:dyDescent="0.25">
      <c r="B8" s="43" t="s">
        <v>519</v>
      </c>
      <c r="C8" s="41" t="s">
        <v>520</v>
      </c>
      <c r="D8" s="43" t="s">
        <v>32</v>
      </c>
      <c r="E8" s="43" t="s">
        <v>504</v>
      </c>
      <c r="F8" s="43">
        <v>3.06</v>
      </c>
      <c r="G8" s="44">
        <f t="shared" si="0"/>
        <v>3.06</v>
      </c>
    </row>
    <row r="9" spans="2:7" x14ac:dyDescent="0.25">
      <c r="B9" s="43" t="s">
        <v>521</v>
      </c>
      <c r="C9" s="41" t="s">
        <v>522</v>
      </c>
      <c r="D9" s="43" t="s">
        <v>52</v>
      </c>
      <c r="E9" s="43" t="s">
        <v>523</v>
      </c>
      <c r="F9" s="43">
        <v>2.75</v>
      </c>
      <c r="G9" s="44">
        <f t="shared" si="0"/>
        <v>4.125</v>
      </c>
    </row>
    <row r="10" spans="2:7" x14ac:dyDescent="0.25">
      <c r="B10" s="43" t="s">
        <v>524</v>
      </c>
      <c r="C10" s="41" t="s">
        <v>525</v>
      </c>
      <c r="D10" s="43" t="s">
        <v>52</v>
      </c>
      <c r="E10" s="43" t="s">
        <v>507</v>
      </c>
      <c r="F10" s="43">
        <v>6.17</v>
      </c>
      <c r="G10" s="44">
        <f t="shared" si="0"/>
        <v>12.34</v>
      </c>
    </row>
    <row r="11" spans="2:7" x14ac:dyDescent="0.25">
      <c r="B11" s="43" t="s">
        <v>526</v>
      </c>
      <c r="C11" s="41" t="s">
        <v>527</v>
      </c>
      <c r="D11" s="43" t="s">
        <v>32</v>
      </c>
      <c r="E11" s="43" t="s">
        <v>504</v>
      </c>
      <c r="F11" s="43">
        <v>21.82</v>
      </c>
      <c r="G11" s="44">
        <f t="shared" si="0"/>
        <v>21.82</v>
      </c>
    </row>
    <row r="12" spans="2:7" x14ac:dyDescent="0.25">
      <c r="B12" s="43" t="s">
        <v>528</v>
      </c>
      <c r="C12" s="41" t="s">
        <v>529</v>
      </c>
      <c r="D12" s="43" t="s">
        <v>32</v>
      </c>
      <c r="E12" s="43" t="s">
        <v>504</v>
      </c>
      <c r="F12" s="43">
        <v>12.49</v>
      </c>
      <c r="G12" s="44">
        <f t="shared" si="0"/>
        <v>12.49</v>
      </c>
    </row>
    <row r="13" spans="2:7" x14ac:dyDescent="0.25">
      <c r="B13" s="43">
        <v>34640</v>
      </c>
      <c r="C13" s="41" t="s">
        <v>530</v>
      </c>
      <c r="D13" s="43" t="s">
        <v>32</v>
      </c>
      <c r="E13" s="43" t="s">
        <v>504</v>
      </c>
      <c r="F13" s="43">
        <v>752.61</v>
      </c>
      <c r="G13" s="44">
        <f t="shared" si="0"/>
        <v>752.61</v>
      </c>
    </row>
    <row r="14" spans="2:7" x14ac:dyDescent="0.25">
      <c r="B14" s="43" t="s">
        <v>531</v>
      </c>
      <c r="C14" s="41" t="s">
        <v>532</v>
      </c>
      <c r="D14" s="43" t="s">
        <v>411</v>
      </c>
      <c r="E14" s="43" t="s">
        <v>533</v>
      </c>
      <c r="F14" s="43">
        <v>12.97</v>
      </c>
      <c r="G14" s="44">
        <f t="shared" si="0"/>
        <v>99.869000000000014</v>
      </c>
    </row>
    <row r="15" spans="2:7" x14ac:dyDescent="0.25">
      <c r="B15" s="43" t="s">
        <v>534</v>
      </c>
      <c r="C15" s="41" t="s">
        <v>535</v>
      </c>
      <c r="D15" s="43" t="s">
        <v>411</v>
      </c>
      <c r="E15" s="43" t="s">
        <v>533</v>
      </c>
      <c r="F15" s="43">
        <v>17.5</v>
      </c>
      <c r="G15" s="44">
        <f t="shared" si="0"/>
        <v>134.75</v>
      </c>
    </row>
    <row r="17" spans="2:7" x14ac:dyDescent="0.25">
      <c r="G17" s="48">
        <f>SUM(G2:G15)</f>
        <v>1095.1890000000001</v>
      </c>
    </row>
    <row r="18" spans="2:7" x14ac:dyDescent="0.25">
      <c r="G18" s="48"/>
    </row>
    <row r="19" spans="2:7" x14ac:dyDescent="0.25">
      <c r="B19" s="45" t="s">
        <v>536</v>
      </c>
      <c r="C19" s="46" t="s">
        <v>537</v>
      </c>
      <c r="D19" s="47" t="s">
        <v>89</v>
      </c>
      <c r="E19" s="47">
        <v>5.0000000000000001E-3</v>
      </c>
      <c r="F19" s="47">
        <v>109.58</v>
      </c>
      <c r="G19" s="44">
        <f t="shared" ref="G19:G26" si="1">TRUNC(E19*F19,2)</f>
        <v>0.54</v>
      </c>
    </row>
    <row r="20" spans="2:7" x14ac:dyDescent="0.25">
      <c r="B20" s="45" t="s">
        <v>538</v>
      </c>
      <c r="C20" s="46" t="s">
        <v>539</v>
      </c>
      <c r="D20" s="47" t="s">
        <v>89</v>
      </c>
      <c r="E20" s="47">
        <v>3.2000000000000001E-2</v>
      </c>
      <c r="F20" s="47">
        <v>34.28</v>
      </c>
      <c r="G20" s="44">
        <f t="shared" si="1"/>
        <v>1.0900000000000001</v>
      </c>
    </row>
    <row r="21" spans="2:7" x14ac:dyDescent="0.25">
      <c r="B21" s="45" t="s">
        <v>540</v>
      </c>
      <c r="C21" s="46" t="s">
        <v>541</v>
      </c>
      <c r="D21" s="47" t="s">
        <v>417</v>
      </c>
      <c r="E21" s="47">
        <v>7.3999999999999996E-2</v>
      </c>
      <c r="F21" s="47">
        <v>1.76</v>
      </c>
      <c r="G21" s="44">
        <f t="shared" si="1"/>
        <v>0.13</v>
      </c>
    </row>
    <row r="22" spans="2:7" x14ac:dyDescent="0.25">
      <c r="B22" s="45" t="s">
        <v>542</v>
      </c>
      <c r="C22" s="46" t="s">
        <v>543</v>
      </c>
      <c r="D22" s="47" t="s">
        <v>354</v>
      </c>
      <c r="E22" s="47">
        <v>1</v>
      </c>
      <c r="F22" s="47">
        <v>24.9</v>
      </c>
      <c r="G22" s="44">
        <f t="shared" si="1"/>
        <v>24.9</v>
      </c>
    </row>
    <row r="23" spans="2:7" x14ac:dyDescent="0.25">
      <c r="B23" s="45" t="s">
        <v>544</v>
      </c>
      <c r="C23" s="46" t="s">
        <v>545</v>
      </c>
      <c r="D23" s="47" t="s">
        <v>546</v>
      </c>
      <c r="E23" s="47">
        <v>0.09</v>
      </c>
      <c r="F23" s="47">
        <v>10.81</v>
      </c>
      <c r="G23" s="44">
        <f t="shared" si="1"/>
        <v>0.97</v>
      </c>
    </row>
    <row r="24" spans="2:7" x14ac:dyDescent="0.25">
      <c r="B24" s="45" t="s">
        <v>547</v>
      </c>
      <c r="C24" s="46" t="s">
        <v>548</v>
      </c>
      <c r="D24" s="47" t="s">
        <v>546</v>
      </c>
      <c r="E24" s="47">
        <v>0.09</v>
      </c>
      <c r="F24" s="47">
        <v>14.83</v>
      </c>
      <c r="G24" s="44">
        <f t="shared" si="1"/>
        <v>1.33</v>
      </c>
    </row>
    <row r="25" spans="2:7" x14ac:dyDescent="0.25">
      <c r="B25" s="45" t="s">
        <v>549</v>
      </c>
      <c r="C25" s="46" t="s">
        <v>550</v>
      </c>
      <c r="D25" s="47" t="s">
        <v>546</v>
      </c>
      <c r="E25" s="47">
        <v>0.09</v>
      </c>
      <c r="F25" s="47">
        <v>2.94</v>
      </c>
      <c r="G25" s="44">
        <f t="shared" si="1"/>
        <v>0.26</v>
      </c>
    </row>
    <row r="26" spans="2:7" x14ac:dyDescent="0.25">
      <c r="B26" s="45" t="s">
        <v>551</v>
      </c>
      <c r="C26" s="46" t="s">
        <v>552</v>
      </c>
      <c r="D26" s="47" t="s">
        <v>546</v>
      </c>
      <c r="E26" s="47">
        <v>0.09</v>
      </c>
      <c r="F26" s="47">
        <v>2.94</v>
      </c>
      <c r="G26" s="44">
        <f t="shared" si="1"/>
        <v>0.26</v>
      </c>
    </row>
    <row r="28" spans="2:7" x14ac:dyDescent="0.25">
      <c r="E28" s="47"/>
      <c r="G28" s="48">
        <f>SUM(G19:G26)</f>
        <v>29.480000000000004</v>
      </c>
    </row>
    <row r="29" spans="2:7" x14ac:dyDescent="0.25">
      <c r="E29" s="47"/>
    </row>
    <row r="32" spans="2:7" x14ac:dyDescent="0.25">
      <c r="B32" s="45" t="s">
        <v>536</v>
      </c>
      <c r="C32" s="46" t="s">
        <v>537</v>
      </c>
      <c r="D32" s="47" t="s">
        <v>89</v>
      </c>
      <c r="E32" s="47">
        <v>5.0000000000000001E-3</v>
      </c>
      <c r="F32" s="47">
        <v>109.58</v>
      </c>
      <c r="G32" s="44">
        <f t="shared" ref="G32:G39" si="2">TRUNC(E32*F32,2)</f>
        <v>0.54</v>
      </c>
    </row>
    <row r="33" spans="2:7" x14ac:dyDescent="0.25">
      <c r="B33" s="45" t="s">
        <v>538</v>
      </c>
      <c r="C33" s="46" t="s">
        <v>539</v>
      </c>
      <c r="D33" s="47" t="s">
        <v>89</v>
      </c>
      <c r="E33" s="47">
        <v>3.2000000000000001E-2</v>
      </c>
      <c r="F33" s="47">
        <v>34.28</v>
      </c>
      <c r="G33" s="44">
        <f t="shared" si="2"/>
        <v>1.0900000000000001</v>
      </c>
    </row>
    <row r="34" spans="2:7" x14ac:dyDescent="0.25">
      <c r="B34" s="45" t="s">
        <v>540</v>
      </c>
      <c r="C34" s="46" t="s">
        <v>541</v>
      </c>
      <c r="D34" s="47" t="s">
        <v>417</v>
      </c>
      <c r="E34" s="47">
        <v>7.3999999999999996E-2</v>
      </c>
      <c r="F34" s="47">
        <v>1.76</v>
      </c>
      <c r="G34" s="44">
        <f t="shared" si="2"/>
        <v>0.13</v>
      </c>
    </row>
    <row r="35" spans="2:7" x14ac:dyDescent="0.25">
      <c r="B35" s="45" t="s">
        <v>553</v>
      </c>
      <c r="C35" s="46" t="s">
        <v>554</v>
      </c>
      <c r="D35" s="47" t="s">
        <v>354</v>
      </c>
      <c r="E35" s="47">
        <v>1</v>
      </c>
      <c r="F35" s="49">
        <v>300</v>
      </c>
      <c r="G35" s="44">
        <f t="shared" si="2"/>
        <v>300</v>
      </c>
    </row>
    <row r="36" spans="2:7" x14ac:dyDescent="0.25">
      <c r="B36" s="45" t="s">
        <v>544</v>
      </c>
      <c r="C36" s="46" t="s">
        <v>545</v>
      </c>
      <c r="D36" s="47" t="s">
        <v>546</v>
      </c>
      <c r="E36" s="47">
        <v>0.09</v>
      </c>
      <c r="F36" s="47">
        <v>10.81</v>
      </c>
      <c r="G36" s="44">
        <f t="shared" si="2"/>
        <v>0.97</v>
      </c>
    </row>
    <row r="37" spans="2:7" x14ac:dyDescent="0.25">
      <c r="B37" s="45" t="s">
        <v>547</v>
      </c>
      <c r="C37" s="46" t="s">
        <v>548</v>
      </c>
      <c r="D37" s="47" t="s">
        <v>546</v>
      </c>
      <c r="E37" s="47">
        <v>0.09</v>
      </c>
      <c r="F37" s="47">
        <v>14.83</v>
      </c>
      <c r="G37" s="44">
        <f t="shared" si="2"/>
        <v>1.33</v>
      </c>
    </row>
    <row r="38" spans="2:7" x14ac:dyDescent="0.25">
      <c r="B38" s="45" t="s">
        <v>549</v>
      </c>
      <c r="C38" s="46" t="s">
        <v>550</v>
      </c>
      <c r="D38" s="47" t="s">
        <v>546</v>
      </c>
      <c r="E38" s="47">
        <v>0.09</v>
      </c>
      <c r="F38" s="47">
        <v>2.94</v>
      </c>
      <c r="G38" s="44">
        <f t="shared" si="2"/>
        <v>0.26</v>
      </c>
    </row>
    <row r="39" spans="2:7" x14ac:dyDescent="0.25">
      <c r="B39" s="45" t="s">
        <v>551</v>
      </c>
      <c r="C39" s="46" t="s">
        <v>552</v>
      </c>
      <c r="D39" s="47" t="s">
        <v>546</v>
      </c>
      <c r="E39" s="47">
        <v>0.09</v>
      </c>
      <c r="F39" s="47">
        <v>2.94</v>
      </c>
      <c r="G39" s="44">
        <f t="shared" si="2"/>
        <v>0.26</v>
      </c>
    </row>
    <row r="41" spans="2:7" x14ac:dyDescent="0.25">
      <c r="E41" s="47"/>
      <c r="G41" s="48">
        <f>SUM(G32:G39)</f>
        <v>304.58</v>
      </c>
    </row>
    <row r="42" spans="2:7" x14ac:dyDescent="0.25">
      <c r="E42" s="47"/>
    </row>
    <row r="47" spans="2:7" x14ac:dyDescent="0.25">
      <c r="B47" s="47" t="s">
        <v>555</v>
      </c>
      <c r="C47" t="s">
        <v>556</v>
      </c>
      <c r="D47" s="47" t="s">
        <v>354</v>
      </c>
      <c r="E47" s="47">
        <v>9.1999999999999993</v>
      </c>
      <c r="F47" s="49">
        <v>0.13</v>
      </c>
      <c r="G47" s="44">
        <f>TRUNC(E47*F47,2)</f>
        <v>1.19</v>
      </c>
    </row>
    <row r="48" spans="2:7" x14ac:dyDescent="0.25">
      <c r="B48" s="47" t="s">
        <v>273</v>
      </c>
      <c r="C48" s="50" t="s">
        <v>557</v>
      </c>
      <c r="D48" s="47" t="s">
        <v>354</v>
      </c>
      <c r="E48" s="51">
        <v>1</v>
      </c>
      <c r="F48" s="49">
        <v>939.9</v>
      </c>
      <c r="G48" s="44">
        <f>TRUNC(E48*F48,2)</f>
        <v>939.9</v>
      </c>
    </row>
    <row r="49" spans="2:7" x14ac:dyDescent="0.25">
      <c r="B49" s="47" t="s">
        <v>558</v>
      </c>
      <c r="C49" t="s">
        <v>559</v>
      </c>
      <c r="D49" s="47" t="s">
        <v>354</v>
      </c>
      <c r="E49" s="47">
        <v>0.62329999999999997</v>
      </c>
      <c r="F49" s="49">
        <v>19.3</v>
      </c>
      <c r="G49" s="44">
        <f>TRUNC(E49*F49,2)</f>
        <v>12.02</v>
      </c>
    </row>
    <row r="50" spans="2:7" x14ac:dyDescent="0.25">
      <c r="B50" s="47" t="s">
        <v>560</v>
      </c>
      <c r="C50" t="s">
        <v>561</v>
      </c>
      <c r="D50" s="47" t="s">
        <v>546</v>
      </c>
      <c r="E50" s="47">
        <v>0.51900000000000002</v>
      </c>
      <c r="F50" s="49">
        <v>17.920000000000002</v>
      </c>
      <c r="G50" s="44">
        <f>TRUNC(E50*F50,2)</f>
        <v>9.3000000000000007</v>
      </c>
    </row>
    <row r="51" spans="2:7" x14ac:dyDescent="0.25">
      <c r="B51" s="47" t="s">
        <v>562</v>
      </c>
      <c r="C51" t="s">
        <v>563</v>
      </c>
      <c r="D51" s="47" t="s">
        <v>546</v>
      </c>
      <c r="E51" s="47">
        <v>0.25900000000000001</v>
      </c>
      <c r="F51" s="49">
        <v>13.26</v>
      </c>
      <c r="G51" s="44">
        <f>TRUNC(E51*F51,2)</f>
        <v>3.43</v>
      </c>
    </row>
    <row r="52" spans="2:7" x14ac:dyDescent="0.25">
      <c r="F52" s="47"/>
    </row>
    <row r="53" spans="2:7" x14ac:dyDescent="0.25">
      <c r="G53" s="48">
        <f>SUM(G47:G51)</f>
        <v>965.83999999999992</v>
      </c>
    </row>
    <row r="57" spans="2:7" x14ac:dyDescent="0.25">
      <c r="B57" s="47" t="s">
        <v>273</v>
      </c>
      <c r="C57" t="s">
        <v>564</v>
      </c>
      <c r="D57" s="47" t="s">
        <v>354</v>
      </c>
      <c r="E57" s="47">
        <v>1</v>
      </c>
      <c r="F57" s="49">
        <v>415</v>
      </c>
      <c r="G57" s="44">
        <f>TRUNC(E57*F57,2)</f>
        <v>415</v>
      </c>
    </row>
    <row r="58" spans="2:7" x14ac:dyDescent="0.25">
      <c r="B58" s="47" t="s">
        <v>560</v>
      </c>
      <c r="C58" t="s">
        <v>561</v>
      </c>
      <c r="D58" s="47" t="s">
        <v>546</v>
      </c>
      <c r="E58" s="47">
        <v>0.51900000000000002</v>
      </c>
      <c r="F58" s="49">
        <v>17.920000000000002</v>
      </c>
      <c r="G58" s="44">
        <f>TRUNC(E58*F58,2)</f>
        <v>9.3000000000000007</v>
      </c>
    </row>
    <row r="59" spans="2:7" x14ac:dyDescent="0.25">
      <c r="B59" s="47" t="s">
        <v>562</v>
      </c>
      <c r="C59" t="s">
        <v>563</v>
      </c>
      <c r="D59" s="47" t="s">
        <v>546</v>
      </c>
      <c r="E59" s="47">
        <v>0.25900000000000001</v>
      </c>
      <c r="F59" s="49">
        <v>13.26</v>
      </c>
      <c r="G59" s="44">
        <f>TRUNC(E59*F59,2)</f>
        <v>3.43</v>
      </c>
    </row>
    <row r="60" spans="2:7" x14ac:dyDescent="0.25">
      <c r="F60" s="47"/>
    </row>
    <row r="61" spans="2:7" x14ac:dyDescent="0.25">
      <c r="E61" s="47"/>
      <c r="G61" s="48">
        <f>SUM(G57:G59)</f>
        <v>427.73</v>
      </c>
    </row>
    <row r="62" spans="2:7" x14ac:dyDescent="0.25">
      <c r="E62" s="47"/>
    </row>
    <row r="65" spans="2:7" x14ac:dyDescent="0.25">
      <c r="B65" s="47" t="s">
        <v>565</v>
      </c>
      <c r="C65" t="s">
        <v>566</v>
      </c>
      <c r="D65" s="47" t="s">
        <v>280</v>
      </c>
      <c r="E65" s="47">
        <v>2.2000000000000002</v>
      </c>
      <c r="F65" s="49">
        <v>4.3600000000000003</v>
      </c>
      <c r="G65" s="44">
        <f t="shared" ref="G65:G73" si="3">TRUNC(E65*F65,2)</f>
        <v>9.59</v>
      </c>
    </row>
    <row r="66" spans="2:7" x14ac:dyDescent="0.25">
      <c r="B66" s="47" t="s">
        <v>567</v>
      </c>
      <c r="C66" t="s">
        <v>568</v>
      </c>
      <c r="D66" s="47" t="s">
        <v>354</v>
      </c>
      <c r="E66" s="47">
        <v>1</v>
      </c>
      <c r="F66" s="49">
        <v>2.81</v>
      </c>
      <c r="G66" s="44">
        <f t="shared" si="3"/>
        <v>2.81</v>
      </c>
    </row>
    <row r="67" spans="2:7" x14ac:dyDescent="0.25">
      <c r="B67" s="47" t="s">
        <v>569</v>
      </c>
      <c r="C67" t="s">
        <v>570</v>
      </c>
      <c r="D67" s="47" t="s">
        <v>280</v>
      </c>
      <c r="E67" s="47">
        <v>2.2000000000000002</v>
      </c>
      <c r="F67" s="49">
        <v>8.75</v>
      </c>
      <c r="G67" s="44">
        <f t="shared" si="3"/>
        <v>19.25</v>
      </c>
    </row>
    <row r="68" spans="2:7" x14ac:dyDescent="0.25">
      <c r="B68" s="47" t="s">
        <v>571</v>
      </c>
      <c r="C68" t="s">
        <v>572</v>
      </c>
      <c r="D68" s="47" t="s">
        <v>280</v>
      </c>
      <c r="E68" s="47">
        <v>2</v>
      </c>
      <c r="F68" s="49">
        <v>3.54</v>
      </c>
      <c r="G68" s="44">
        <f t="shared" si="3"/>
        <v>7.08</v>
      </c>
    </row>
    <row r="69" spans="2:7" x14ac:dyDescent="0.25">
      <c r="B69" s="47" t="s">
        <v>573</v>
      </c>
      <c r="C69" t="s">
        <v>574</v>
      </c>
      <c r="D69" s="47" t="s">
        <v>280</v>
      </c>
      <c r="E69" s="47">
        <v>2.2000000000000002</v>
      </c>
      <c r="F69" s="49">
        <v>5.23</v>
      </c>
      <c r="G69" s="44">
        <f t="shared" si="3"/>
        <v>11.5</v>
      </c>
    </row>
    <row r="70" spans="2:7" x14ac:dyDescent="0.25">
      <c r="B70" s="47" t="s">
        <v>575</v>
      </c>
      <c r="C70" t="s">
        <v>576</v>
      </c>
      <c r="D70" s="47" t="s">
        <v>280</v>
      </c>
      <c r="E70" s="47">
        <v>12.6</v>
      </c>
      <c r="F70" s="49">
        <v>2.37</v>
      </c>
      <c r="G70" s="44">
        <f t="shared" si="3"/>
        <v>29.86</v>
      </c>
    </row>
    <row r="71" spans="2:7" x14ac:dyDescent="0.25">
      <c r="B71" s="47" t="s">
        <v>577</v>
      </c>
      <c r="C71" t="s">
        <v>578</v>
      </c>
      <c r="D71" s="47" t="s">
        <v>354</v>
      </c>
      <c r="E71" s="47">
        <v>0.375</v>
      </c>
      <c r="F71" s="49">
        <v>6.87</v>
      </c>
      <c r="G71" s="44">
        <f t="shared" si="3"/>
        <v>2.57</v>
      </c>
    </row>
    <row r="72" spans="2:7" x14ac:dyDescent="0.25">
      <c r="B72" s="47" t="s">
        <v>579</v>
      </c>
      <c r="C72" t="s">
        <v>580</v>
      </c>
      <c r="D72" s="47" t="s">
        <v>354</v>
      </c>
      <c r="E72" s="47">
        <v>1</v>
      </c>
      <c r="F72" s="49">
        <v>9.4700000000000006</v>
      </c>
      <c r="G72" s="44">
        <f t="shared" si="3"/>
        <v>9.4700000000000006</v>
      </c>
    </row>
    <row r="73" spans="2:7" x14ac:dyDescent="0.25">
      <c r="B73" s="47" t="s">
        <v>581</v>
      </c>
      <c r="C73" t="s">
        <v>582</v>
      </c>
      <c r="D73" s="47" t="s">
        <v>354</v>
      </c>
      <c r="E73" s="47">
        <v>1</v>
      </c>
      <c r="F73" s="49">
        <v>36.130000000000003</v>
      </c>
      <c r="G73" s="44">
        <f t="shared" si="3"/>
        <v>36.130000000000003</v>
      </c>
    </row>
    <row r="75" spans="2:7" x14ac:dyDescent="0.25">
      <c r="G75" s="48">
        <f>SUM(G65:G73)</f>
        <v>128.26</v>
      </c>
    </row>
    <row r="76" spans="2:7" x14ac:dyDescent="0.25">
      <c r="G76" s="48"/>
    </row>
    <row r="78" spans="2:7" ht="30" x14ac:dyDescent="0.25">
      <c r="B78" s="53" t="s">
        <v>583</v>
      </c>
      <c r="C78" s="52" t="s">
        <v>584</v>
      </c>
      <c r="D78" s="47" t="s">
        <v>89</v>
      </c>
      <c r="E78" s="57">
        <v>0.105</v>
      </c>
      <c r="F78" s="53">
        <v>351.34</v>
      </c>
      <c r="G78" s="44">
        <f t="shared" ref="G78:G85" si="4">TRUNC(E78*F78,2)</f>
        <v>36.89</v>
      </c>
    </row>
    <row r="79" spans="2:7" x14ac:dyDescent="0.25">
      <c r="B79" s="53" t="s">
        <v>585</v>
      </c>
      <c r="C79" t="s">
        <v>586</v>
      </c>
      <c r="D79" s="47" t="s">
        <v>89</v>
      </c>
      <c r="E79" s="57">
        <v>1.2999999999999999E-2</v>
      </c>
      <c r="F79" s="53">
        <v>322.77</v>
      </c>
      <c r="G79" s="44">
        <f t="shared" si="4"/>
        <v>4.1900000000000004</v>
      </c>
    </row>
    <row r="80" spans="2:7" x14ac:dyDescent="0.25">
      <c r="B80" s="53" t="s">
        <v>587</v>
      </c>
      <c r="C80" t="s">
        <v>588</v>
      </c>
      <c r="D80" s="47" t="s">
        <v>97</v>
      </c>
      <c r="E80" s="57">
        <v>0.13</v>
      </c>
      <c r="F80" s="53">
        <v>89.85</v>
      </c>
      <c r="G80" s="44">
        <f t="shared" si="4"/>
        <v>11.68</v>
      </c>
    </row>
    <row r="81" spans="2:7" ht="30" x14ac:dyDescent="0.25">
      <c r="B81" s="53" t="s">
        <v>536</v>
      </c>
      <c r="C81" s="52" t="s">
        <v>589</v>
      </c>
      <c r="D81" s="47" t="s">
        <v>417</v>
      </c>
      <c r="E81" s="57">
        <v>1.04</v>
      </c>
      <c r="F81" s="53">
        <v>8.14</v>
      </c>
      <c r="G81" s="44">
        <f t="shared" si="4"/>
        <v>8.4600000000000009</v>
      </c>
    </row>
    <row r="82" spans="2:7" ht="30" x14ac:dyDescent="0.25">
      <c r="B82" s="53" t="s">
        <v>592</v>
      </c>
      <c r="C82" s="52" t="s">
        <v>593</v>
      </c>
      <c r="D82" s="47" t="s">
        <v>89</v>
      </c>
      <c r="E82" s="57">
        <v>1.06E-2</v>
      </c>
      <c r="F82" s="53">
        <v>319.47000000000003</v>
      </c>
      <c r="G82" s="44">
        <f t="shared" si="4"/>
        <v>3.38</v>
      </c>
    </row>
    <row r="83" spans="2:7" x14ac:dyDescent="0.25">
      <c r="B83" s="53" t="s">
        <v>560</v>
      </c>
      <c r="C83" t="s">
        <v>561</v>
      </c>
      <c r="D83" s="47" t="s">
        <v>546</v>
      </c>
      <c r="E83" s="57">
        <v>1.506</v>
      </c>
      <c r="F83" s="53">
        <v>17.920000000000002</v>
      </c>
      <c r="G83" s="44">
        <f t="shared" si="4"/>
        <v>26.98</v>
      </c>
    </row>
    <row r="84" spans="2:7" x14ac:dyDescent="0.25">
      <c r="B84" s="53" t="s">
        <v>562</v>
      </c>
      <c r="C84" t="s">
        <v>563</v>
      </c>
      <c r="D84" s="47" t="s">
        <v>546</v>
      </c>
      <c r="E84" s="57">
        <v>0.753</v>
      </c>
      <c r="F84" s="53">
        <v>13.26</v>
      </c>
      <c r="G84" s="44">
        <f t="shared" si="4"/>
        <v>9.98</v>
      </c>
    </row>
    <row r="85" spans="2:7" ht="30" x14ac:dyDescent="0.25">
      <c r="B85" s="53">
        <v>87894</v>
      </c>
      <c r="C85" s="52" t="s">
        <v>594</v>
      </c>
      <c r="D85" s="47" t="s">
        <v>97</v>
      </c>
      <c r="E85" s="57">
        <v>1.734</v>
      </c>
      <c r="F85" s="53">
        <v>4.47</v>
      </c>
      <c r="G85" s="44">
        <f t="shared" si="4"/>
        <v>7.75</v>
      </c>
    </row>
    <row r="87" spans="2:7" x14ac:dyDescent="0.25">
      <c r="E87" s="47"/>
      <c r="G87" s="48">
        <f>SUM(G78:G85)</f>
        <v>109.31</v>
      </c>
    </row>
    <row r="88" spans="2:7" x14ac:dyDescent="0.25">
      <c r="E88" s="47"/>
    </row>
    <row r="89" spans="2:7" x14ac:dyDescent="0.25">
      <c r="B89" s="53">
        <v>88316</v>
      </c>
      <c r="C89" t="s">
        <v>600</v>
      </c>
      <c r="D89" s="47" t="s">
        <v>411</v>
      </c>
      <c r="E89" s="49">
        <v>0.14000000000000001</v>
      </c>
      <c r="F89" s="53">
        <v>13.26</v>
      </c>
      <c r="G89" s="44">
        <f t="shared" ref="G89:G90" si="5">TRUNC(E89*F89,2)</f>
        <v>1.85</v>
      </c>
    </row>
    <row r="90" spans="2:7" x14ac:dyDescent="0.25">
      <c r="B90" s="53">
        <v>3</v>
      </c>
      <c r="C90" t="s">
        <v>601</v>
      </c>
      <c r="D90" s="47" t="s">
        <v>602</v>
      </c>
      <c r="E90" s="49">
        <v>0.05</v>
      </c>
      <c r="F90" s="53">
        <v>4.82</v>
      </c>
      <c r="G90" s="44">
        <f t="shared" si="5"/>
        <v>0.24</v>
      </c>
    </row>
    <row r="92" spans="2:7" x14ac:dyDescent="0.25">
      <c r="G92" s="48">
        <f>SUM(G89:G90)</f>
        <v>2.09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ignoredErrors>
    <ignoredError sqref="B2:B15 E2:F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ORCAMENTO</vt:lpstr>
      <vt:lpstr>Plan1</vt:lpstr>
      <vt:lpstr>ORCAMENTO!Area_de_impressao</vt:lpstr>
      <vt:lpstr>Plan1!Area_de_impressao</vt:lpstr>
      <vt:lpstr>JR_PAGE_ANCHOR_0_1</vt:lpstr>
      <vt:lpstr>ORCAMENTO!Titulos_de_impressao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 Valeria da Silva Garcez</dc:creator>
  <dc:description/>
  <cp:lastModifiedBy>Lia Valeria da Silva Garcez</cp:lastModifiedBy>
  <cp:revision>5</cp:revision>
  <cp:lastPrinted>2020-08-06T14:22:44Z</cp:lastPrinted>
  <dcterms:created xsi:type="dcterms:W3CDTF">2020-05-08T13:15:22Z</dcterms:created>
  <dcterms:modified xsi:type="dcterms:W3CDTF">2020-08-17T17:34:24Z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