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PL 2020\TOMADA DE PREÇOS 2020\TOMADA PREÇO 02.2020 - Serv. Construção COROATA\"/>
    </mc:Choice>
  </mc:AlternateContent>
  <bookViews>
    <workbookView xWindow="0" yWindow="0" windowWidth="21600" windowHeight="10320" tabRatio="500"/>
  </bookViews>
  <sheets>
    <sheet name="orcamento" sheetId="1" r:id="rId1"/>
  </sheets>
  <definedNames>
    <definedName name="_xlnm.Print_Area" localSheetId="0">orcamento!$B$2:$M$32</definedName>
    <definedName name="JR_PAGE_ANCHOR_0_1">orcamento!$C$14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1" i="1" l="1"/>
  <c r="D30" i="1"/>
  <c r="L28" i="1" l="1"/>
  <c r="L27" i="1"/>
  <c r="K27" i="1"/>
  <c r="M27" i="1" s="1"/>
  <c r="L26" i="1"/>
  <c r="K26" i="1"/>
  <c r="M26" i="1" s="1"/>
  <c r="L25" i="1"/>
  <c r="L24" i="1"/>
  <c r="K24" i="1"/>
  <c r="M24" i="1" s="1"/>
  <c r="L23" i="1"/>
  <c r="K23" i="1"/>
  <c r="L22" i="1"/>
  <c r="I22" i="1"/>
  <c r="L21" i="1"/>
  <c r="K20" i="1"/>
  <c r="L19" i="1"/>
  <c r="G18" i="1"/>
  <c r="L17" i="1"/>
  <c r="D17" i="1" l="1"/>
  <c r="G19" i="1"/>
  <c r="M19" i="1" s="1"/>
  <c r="K22" i="1"/>
  <c r="M22" i="1" s="1"/>
  <c r="G17" i="1"/>
  <c r="I21" i="1"/>
  <c r="I25" i="1"/>
  <c r="G28" i="1"/>
  <c r="K21" i="1"/>
  <c r="K25" i="1"/>
  <c r="K28" i="1"/>
  <c r="G20" i="1"/>
  <c r="I20" i="1"/>
  <c r="G23" i="1"/>
  <c r="I23" i="1"/>
  <c r="D26" i="1" l="1"/>
  <c r="M28" i="1"/>
  <c r="M25" i="1"/>
  <c r="M21" i="1"/>
  <c r="D27" i="1"/>
  <c r="D24" i="1"/>
  <c r="D22" i="1"/>
  <c r="D25" i="1"/>
  <c r="D29" i="1"/>
  <c r="D21" i="1"/>
  <c r="D19" i="1"/>
  <c r="D23" i="1"/>
  <c r="D28" i="1"/>
  <c r="F34" i="1"/>
  <c r="F29" i="1" s="1"/>
  <c r="M17" i="1"/>
  <c r="J34" i="1"/>
  <c r="J29" i="1" s="1"/>
  <c r="K29" i="1" s="1"/>
  <c r="K30" i="1" s="1"/>
  <c r="H34" i="1"/>
  <c r="H29" i="1" s="1"/>
  <c r="I29" i="1" s="1"/>
  <c r="I30" i="1" s="1"/>
  <c r="M23" i="1"/>
  <c r="I31" i="1" l="1"/>
  <c r="H30" i="1"/>
  <c r="H31" i="1" s="1"/>
  <c r="K31" i="1"/>
  <c r="J30" i="1"/>
  <c r="J31" i="1" s="1"/>
  <c r="L29" i="1"/>
  <c r="G29" i="1"/>
  <c r="M29" i="1" l="1"/>
  <c r="M30" i="1" s="1"/>
  <c r="G30" i="1"/>
  <c r="G31" i="1" l="1"/>
  <c r="G32" i="1" s="1"/>
  <c r="I32" i="1" s="1"/>
  <c r="K32" i="1" s="1"/>
  <c r="M32" i="1" s="1"/>
  <c r="F30" i="1"/>
  <c r="F32" i="1" l="1"/>
  <c r="H32" i="1" s="1"/>
  <c r="J32" i="1" s="1"/>
  <c r="F31" i="1"/>
</calcChain>
</file>

<file path=xl/sharedStrings.xml><?xml version="1.0" encoding="utf-8"?>
<sst xmlns="http://schemas.openxmlformats.org/spreadsheetml/2006/main" count="77" uniqueCount="63">
  <si>
    <t xml:space="preserve">
</t>
  </si>
  <si>
    <t>PLANILHA ORÇAMENTÁRIA COROATÁ</t>
  </si>
  <si>
    <r>
      <rPr>
        <b/>
        <sz val="7"/>
        <color rgb="FF000000"/>
        <rFont val="Arial"/>
        <family val="2"/>
        <charset val="1"/>
      </rPr>
      <t>OBRA:</t>
    </r>
    <r>
      <rPr>
        <sz val="7"/>
        <color rgb="FF000000"/>
        <rFont val="Arial"/>
        <family val="2"/>
        <charset val="1"/>
      </rPr>
      <t xml:space="preserve"> NÚCLEO REGIONAL DE COROATÁ</t>
    </r>
  </si>
  <si>
    <t>FONTE</t>
  </si>
  <si>
    <t>VERSÃO</t>
  </si>
  <si>
    <t>REF.</t>
  </si>
  <si>
    <r>
      <rPr>
        <b/>
        <sz val="7"/>
        <color rgb="FF000000"/>
        <rFont val="Arial"/>
        <family val="2"/>
        <charset val="1"/>
      </rPr>
      <t xml:space="preserve">LOCAL: </t>
    </r>
    <r>
      <rPr>
        <sz val="7"/>
        <color rgb="FF000000"/>
        <rFont val="Arial"/>
        <family val="2"/>
        <charset val="1"/>
      </rPr>
      <t>RUA NOVA, S/N, CENTRO COROATÁ-MA</t>
    </r>
  </si>
  <si>
    <t>SINAPI</t>
  </si>
  <si>
    <t>ORSE</t>
  </si>
  <si>
    <t>SBC</t>
  </si>
  <si>
    <t>SEINFRA</t>
  </si>
  <si>
    <t>CE 026.1 COM DESONERAÇÃO</t>
  </si>
  <si>
    <t>SETOP</t>
  </si>
  <si>
    <t>MG 2020/01 - Jequit. e Mucuri COM DESONERAÇÃO</t>
  </si>
  <si>
    <t>SICRO NOVO</t>
  </si>
  <si>
    <t>PRÓPRIA</t>
  </si>
  <si>
    <t>MA - COMPOSIÇÕES PRÓPRIAS</t>
  </si>
  <si>
    <t>CRONOGRAMA FÍSICO-FINANCEIRO</t>
  </si>
  <si>
    <t>ITEM</t>
  </si>
  <si>
    <t>DESCRIÇÃO</t>
  </si>
  <si>
    <t>%</t>
  </si>
  <si>
    <t>VALOR (R$)</t>
  </si>
  <si>
    <t>20 DIAS</t>
  </si>
  <si>
    <t>40 DIAS</t>
  </si>
  <si>
    <t>60 DIAS</t>
  </si>
  <si>
    <t>Total parcela</t>
  </si>
  <si>
    <t>R$</t>
  </si>
  <si>
    <t>SERVIÇOS PRELIMINARES</t>
  </si>
  <si>
    <t>TERRAPLANAGEM</t>
  </si>
  <si>
    <t>FUNDAÇÕES</t>
  </si>
  <si>
    <t>CONTAINER MONTADO IN LOCO</t>
  </si>
  <si>
    <t>COBERTURA</t>
  </si>
  <si>
    <t>PISO</t>
  </si>
  <si>
    <t>PAREDES</t>
  </si>
  <si>
    <t>ESQUADRIAS</t>
  </si>
  <si>
    <t>INSTALAÇÕES</t>
  </si>
  <si>
    <t>PAISAGISMO</t>
  </si>
  <si>
    <t>LIMPEZA E CARGAS MANUAIS</t>
  </si>
  <si>
    <t>MOBILZAÇÃO E DESMOBILIZAÇÃO</t>
  </si>
  <si>
    <t>ADMINISTRAÇÃO CENTRAL</t>
  </si>
  <si>
    <t>VALOR TOTAL</t>
  </si>
  <si>
    <t>VALOR TOTAL C/ BDI</t>
  </si>
  <si>
    <t xml:space="preserve"> TOTAL ACUMULADO</t>
  </si>
  <si>
    <t>MA 2020/01</t>
  </si>
  <si>
    <t>1.0</t>
  </si>
  <si>
    <t>2.0</t>
  </si>
  <si>
    <t>3.0</t>
  </si>
  <si>
    <t>4.0</t>
  </si>
  <si>
    <t>5.0</t>
  </si>
  <si>
    <t>6.0</t>
  </si>
  <si>
    <t>7.0</t>
  </si>
  <si>
    <t>8.0</t>
  </si>
  <si>
    <t>9.0</t>
  </si>
  <si>
    <t>10.0</t>
  </si>
  <si>
    <t>11.0</t>
  </si>
  <si>
    <t>12.0</t>
  </si>
  <si>
    <t>13.0</t>
  </si>
  <si>
    <t>Horista = 112,86%</t>
  </si>
  <si>
    <t>Mensalista = 71,21%</t>
  </si>
  <si>
    <r>
      <t>DATA:</t>
    </r>
    <r>
      <rPr>
        <sz val="7"/>
        <rFont val="Arial"/>
        <family val="2"/>
        <charset val="1"/>
      </rPr>
      <t xml:space="preserve"> 18/05/2020</t>
    </r>
  </si>
  <si>
    <r>
      <t>BDI:</t>
    </r>
    <r>
      <rPr>
        <sz val="7"/>
        <rFont val="Arial"/>
        <family val="2"/>
        <charset val="1"/>
      </rPr>
      <t xml:space="preserve"> 22,47%</t>
    </r>
  </si>
  <si>
    <t>MA 2020/07 - São Luís</t>
  </si>
  <si>
    <t>SICRO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</si>
</sst>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R$&quot;* #,##0.00_-;&quot;-R$&quot;* #,##0.00_-;_-&quot;R$&quot;* \-??_-;_-@_-"/>
    <numFmt numFmtId="165" formatCode="0.000"/>
  </numFmts>
  <fonts count="16">
    <font>
      <sz val="11"/>
      <color rgb="FF000000"/>
      <name val="Calibri"/>
      <family val="2"/>
      <charset val="1"/>
    </font>
    <font>
      <b/>
      <sz val="7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7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sz val="6"/>
      <color rgb="FF000000"/>
      <name val="Arial"/>
      <family val="2"/>
      <charset val="1"/>
    </font>
    <font>
      <b/>
      <sz val="8"/>
      <name val="Calibri"/>
      <charset val="1"/>
    </font>
    <font>
      <b/>
      <sz val="8"/>
      <name val="Calibri"/>
      <family val="2"/>
      <charset val="1"/>
    </font>
    <font>
      <b/>
      <sz val="6"/>
      <name val="Calibri"/>
      <charset val="1"/>
    </font>
    <font>
      <sz val="8"/>
      <name val="Arial"/>
      <charset val="1"/>
    </font>
    <font>
      <sz val="8"/>
      <color rgb="FF000000"/>
      <name val="Arial"/>
      <family val="2"/>
      <charset val="1"/>
    </font>
    <font>
      <sz val="7"/>
      <color rgb="FF000000"/>
      <name val="Arial"/>
      <charset val="2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8"/>
      <name val="Calibri"/>
      <family val="2"/>
    </font>
    <font>
      <sz val="7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rgb="FFDFDFDF"/>
        <bgColor rgb="FFCC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9" fontId="13" fillId="0" borderId="0" applyBorder="0" applyProtection="0"/>
  </cellStyleXfs>
  <cellXfs count="48">
    <xf numFmtId="0" fontId="0" fillId="0" borderId="0" xfId="0"/>
    <xf numFmtId="0" fontId="4" fillId="0" borderId="0" xfId="0" applyFont="1"/>
    <xf numFmtId="0" fontId="0" fillId="0" borderId="5" xfId="0" applyBorder="1"/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</xf>
    <xf numFmtId="10" fontId="5" fillId="0" borderId="1" xfId="2" applyNumberFormat="1" applyFont="1" applyBorder="1" applyAlignment="1" applyProtection="1">
      <alignment horizontal="center" vertical="center" wrapText="1"/>
    </xf>
    <xf numFmtId="4" fontId="4" fillId="0" borderId="10" xfId="0" applyNumberFormat="1" applyFont="1" applyBorder="1" applyAlignment="1" applyProtection="1">
      <alignment horizontal="righ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9" fontId="5" fillId="0" borderId="1" xfId="2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0" fontId="0" fillId="0" borderId="1" xfId="2" applyNumberFormat="1" applyFont="1" applyBorder="1" applyAlignment="1" applyProtection="1">
      <alignment wrapText="1"/>
      <protection locked="0"/>
    </xf>
    <xf numFmtId="4" fontId="4" fillId="3" borderId="7" xfId="0" applyNumberFormat="1" applyFont="1" applyFill="1" applyBorder="1" applyAlignment="1" applyProtection="1">
      <alignment horizontal="right" vertical="center" wrapText="1"/>
    </xf>
    <xf numFmtId="0" fontId="0" fillId="3" borderId="11" xfId="0" applyFont="1" applyFill="1" applyBorder="1" applyAlignment="1" applyProtection="1">
      <alignment wrapText="1"/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10" fontId="4" fillId="3" borderId="1" xfId="0" applyNumberFormat="1" applyFont="1" applyFill="1" applyBorder="1" applyAlignment="1" applyProtection="1">
      <alignment horizontal="center" vertical="center" wrapText="1"/>
    </xf>
    <xf numFmtId="4" fontId="4" fillId="3" borderId="13" xfId="0" applyNumberFormat="1" applyFont="1" applyFill="1" applyBorder="1" applyAlignment="1" applyProtection="1">
      <alignment horizontal="right" vertical="center" wrapText="1"/>
    </xf>
    <xf numFmtId="164" fontId="3" fillId="3" borderId="12" xfId="1" applyFont="1" applyFill="1" applyBorder="1" applyAlignment="1" applyProtection="1">
      <alignment horizontal="right" vertical="center" wrapText="1"/>
    </xf>
    <xf numFmtId="0" fontId="12" fillId="0" borderId="0" xfId="0" applyFont="1"/>
    <xf numFmtId="164" fontId="0" fillId="0" borderId="0" xfId="0" applyNumberFormat="1"/>
    <xf numFmtId="165" fontId="0" fillId="0" borderId="0" xfId="0" applyNumberFormat="1"/>
    <xf numFmtId="4" fontId="4" fillId="0" borderId="1" xfId="0" applyNumberFormat="1" applyFont="1" applyBorder="1" applyAlignment="1" applyProtection="1">
      <alignment horizontal="right" vertical="center" wrapText="1"/>
    </xf>
    <xf numFmtId="0" fontId="0" fillId="3" borderId="1" xfId="0" applyFont="1" applyFill="1" applyBorder="1" applyAlignment="1" applyProtection="1">
      <alignment wrapText="1"/>
      <protection locked="0"/>
    </xf>
    <xf numFmtId="4" fontId="4" fillId="3" borderId="1" xfId="0" applyNumberFormat="1" applyFont="1" applyFill="1" applyBorder="1" applyAlignment="1" applyProtection="1">
      <alignment horizontal="right" vertical="center" wrapText="1"/>
    </xf>
    <xf numFmtId="0" fontId="14" fillId="0" borderId="1" xfId="0" applyFont="1" applyBorder="1" applyAlignment="1" applyProtection="1">
      <alignment horizontal="right" vertical="center" wrapText="1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17" fontId="4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164" fontId="11" fillId="3" borderId="1" xfId="1" applyFont="1" applyFill="1" applyBorder="1" applyAlignment="1" applyProtection="1">
      <alignment horizontal="right" vertical="center" wrapText="1"/>
    </xf>
    <xf numFmtId="164" fontId="3" fillId="3" borderId="12" xfId="1" applyFont="1" applyFill="1" applyBorder="1" applyAlignment="1" applyProtection="1">
      <alignment horizontal="center" vertical="center" wrapText="1"/>
    </xf>
    <xf numFmtId="164" fontId="11" fillId="3" borderId="1" xfId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347760</xdr:colOff>
      <xdr:row>2</xdr:row>
      <xdr:rowOff>98280</xdr:rowOff>
    </xdr:from>
    <xdr:to>
      <xdr:col>2</xdr:col>
      <xdr:colOff>1251720</xdr:colOff>
      <xdr:row>8</xdr:row>
      <xdr:rowOff>191538</xdr:rowOff>
    </xdr:to>
    <xdr:pic>
      <xdr:nvPicPr>
        <xdr:cNvPr id="2" name="Imagem 2" descr="dpe-ma-defensoria-publica-do-estado-do-maranhao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347760" y="288720"/>
          <a:ext cx="1317240" cy="11887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MK40"/>
  <sheetViews>
    <sheetView tabSelected="1" zoomScale="130" zoomScaleNormal="130" workbookViewId="0"/>
  </sheetViews>
  <sheetFormatPr defaultColWidth="8.7109375" defaultRowHeight="15"/>
  <cols>
    <col min="1" max="1" width="5" customWidth="1"/>
    <col min="2" max="2" width="5.85546875" customWidth="1"/>
    <col min="3" max="3" width="25" customWidth="1"/>
    <col min="4" max="4" width="8.140625" customWidth="1"/>
    <col min="5" max="5" width="10" customWidth="1"/>
    <col min="6" max="6" width="6.28515625" customWidth="1"/>
    <col min="7" max="7" width="8.28515625" customWidth="1"/>
    <col min="8" max="8" width="6.28515625" customWidth="1"/>
    <col min="9" max="9" width="8.28515625" customWidth="1"/>
    <col min="10" max="10" width="6.140625" customWidth="1"/>
    <col min="11" max="11" width="8.28515625" customWidth="1"/>
    <col min="12" max="12" width="11.140625" customWidth="1"/>
    <col min="13" max="13" width="10.85546875" customWidth="1"/>
  </cols>
  <sheetData>
    <row r="2" spans="2:1025" s="1" customFormat="1" ht="15" customHeight="1">
      <c r="B2" s="27" t="s">
        <v>0</v>
      </c>
      <c r="C2" s="27"/>
      <c r="D2" s="28" t="s">
        <v>1</v>
      </c>
      <c r="E2" s="28"/>
      <c r="F2" s="28"/>
      <c r="G2" s="28"/>
      <c r="H2" s="28"/>
      <c r="I2" s="28"/>
      <c r="J2" s="29" t="s">
        <v>59</v>
      </c>
      <c r="K2" s="29"/>
      <c r="L2" s="30" t="s">
        <v>57</v>
      </c>
      <c r="M2" s="30"/>
      <c r="Q2" s="2"/>
      <c r="R2"/>
      <c r="S2"/>
      <c r="T2"/>
      <c r="U2"/>
      <c r="AMJ2"/>
      <c r="AMK2"/>
    </row>
    <row r="3" spans="2:1025" s="1" customFormat="1" ht="15" customHeight="1">
      <c r="B3" s="27"/>
      <c r="C3" s="27"/>
      <c r="D3" s="31" t="s">
        <v>2</v>
      </c>
      <c r="E3" s="31"/>
      <c r="F3" s="31"/>
      <c r="G3" s="31"/>
      <c r="H3" s="31"/>
      <c r="I3" s="31"/>
      <c r="J3" s="32" t="s">
        <v>60</v>
      </c>
      <c r="K3" s="32"/>
      <c r="L3" s="33" t="s">
        <v>58</v>
      </c>
      <c r="M3" s="33"/>
      <c r="Q3"/>
      <c r="R3"/>
      <c r="S3"/>
      <c r="T3"/>
      <c r="U3"/>
      <c r="AMJ3"/>
      <c r="AMK3"/>
    </row>
    <row r="4" spans="2:1025" s="1" customFormat="1" ht="13.9" customHeight="1">
      <c r="B4" s="27"/>
      <c r="C4" s="27"/>
      <c r="D4" s="31"/>
      <c r="E4" s="31"/>
      <c r="F4" s="31"/>
      <c r="G4" s="31"/>
      <c r="H4" s="31"/>
      <c r="I4" s="31"/>
      <c r="J4" s="34" t="s">
        <v>3</v>
      </c>
      <c r="K4" s="34"/>
      <c r="L4" s="25" t="s">
        <v>4</v>
      </c>
      <c r="M4" s="26" t="s">
        <v>5</v>
      </c>
      <c r="Q4"/>
      <c r="R4"/>
      <c r="S4"/>
      <c r="T4"/>
      <c r="U4"/>
      <c r="AMJ4"/>
      <c r="AMK4"/>
    </row>
    <row r="5" spans="2:1025" s="1" customFormat="1" ht="13.9" customHeight="1">
      <c r="B5" s="27"/>
      <c r="C5" s="27"/>
      <c r="D5" s="31" t="s">
        <v>6</v>
      </c>
      <c r="E5" s="31"/>
      <c r="F5" s="31"/>
      <c r="G5" s="31"/>
      <c r="H5" s="31"/>
      <c r="I5" s="31"/>
      <c r="J5" s="35" t="s">
        <v>7</v>
      </c>
      <c r="K5" s="36" t="s">
        <v>7</v>
      </c>
      <c r="L5" s="37">
        <v>43983</v>
      </c>
      <c r="M5" s="37"/>
      <c r="Q5"/>
      <c r="R5"/>
      <c r="S5"/>
      <c r="T5"/>
      <c r="U5"/>
      <c r="AMJ5"/>
      <c r="AMK5"/>
    </row>
    <row r="6" spans="2:1025" s="1" customFormat="1" ht="13.9" customHeight="1">
      <c r="B6" s="27"/>
      <c r="C6" s="27"/>
      <c r="D6" s="31"/>
      <c r="E6" s="31"/>
      <c r="F6" s="31"/>
      <c r="G6" s="31"/>
      <c r="H6" s="31"/>
      <c r="I6" s="31"/>
      <c r="J6" s="38" t="s">
        <v>8</v>
      </c>
      <c r="K6" s="39" t="s">
        <v>8</v>
      </c>
      <c r="L6" s="37">
        <v>43952</v>
      </c>
      <c r="M6" s="37"/>
      <c r="Q6"/>
      <c r="R6"/>
      <c r="S6"/>
      <c r="T6"/>
      <c r="U6"/>
      <c r="AMJ6"/>
      <c r="AMK6"/>
    </row>
    <row r="7" spans="2:1025" s="1" customFormat="1" ht="13.9" customHeight="1">
      <c r="B7" s="27"/>
      <c r="C7" s="27"/>
      <c r="D7" s="31"/>
      <c r="E7" s="31"/>
      <c r="F7" s="31"/>
      <c r="G7" s="31"/>
      <c r="H7" s="31"/>
      <c r="I7" s="31"/>
      <c r="J7" s="38" t="s">
        <v>9</v>
      </c>
      <c r="K7" s="39" t="s">
        <v>9</v>
      </c>
      <c r="L7" s="37" t="s">
        <v>61</v>
      </c>
      <c r="M7" s="37"/>
      <c r="Q7"/>
      <c r="R7"/>
      <c r="S7"/>
      <c r="T7"/>
      <c r="U7"/>
      <c r="AMJ7"/>
      <c r="AMK7"/>
    </row>
    <row r="8" spans="2:1025" s="1" customFormat="1">
      <c r="B8" s="27"/>
      <c r="C8" s="27"/>
      <c r="D8" s="31"/>
      <c r="E8" s="31"/>
      <c r="F8" s="31"/>
      <c r="G8" s="31"/>
      <c r="H8" s="31"/>
      <c r="I8" s="31"/>
      <c r="J8" s="38" t="s">
        <v>10</v>
      </c>
      <c r="K8" s="39" t="s">
        <v>10</v>
      </c>
      <c r="L8" s="37" t="s">
        <v>11</v>
      </c>
      <c r="M8" s="37"/>
      <c r="Q8"/>
      <c r="R8"/>
      <c r="S8"/>
      <c r="T8"/>
      <c r="U8"/>
      <c r="AMJ8"/>
      <c r="AMK8"/>
    </row>
    <row r="9" spans="2:1025" s="1" customFormat="1" ht="23.25" customHeight="1">
      <c r="B9" s="27"/>
      <c r="C9" s="27"/>
      <c r="D9" s="31"/>
      <c r="E9" s="31"/>
      <c r="F9" s="31"/>
      <c r="G9" s="31"/>
      <c r="H9" s="31"/>
      <c r="I9" s="31"/>
      <c r="J9" s="38" t="s">
        <v>12</v>
      </c>
      <c r="K9" s="39" t="s">
        <v>12</v>
      </c>
      <c r="L9" s="37" t="s">
        <v>13</v>
      </c>
      <c r="M9" s="37"/>
      <c r="Q9"/>
      <c r="R9"/>
      <c r="S9"/>
      <c r="T9"/>
      <c r="U9"/>
      <c r="AMJ9"/>
      <c r="AMK9"/>
    </row>
    <row r="10" spans="2:1025" s="1" customFormat="1">
      <c r="B10" s="27"/>
      <c r="C10" s="27"/>
      <c r="D10" s="31"/>
      <c r="E10" s="31"/>
      <c r="F10" s="31"/>
      <c r="G10" s="31"/>
      <c r="H10" s="31"/>
      <c r="I10" s="31"/>
      <c r="J10" s="38" t="s">
        <v>14</v>
      </c>
      <c r="K10" s="39" t="s">
        <v>14</v>
      </c>
      <c r="L10" s="37" t="s">
        <v>43</v>
      </c>
      <c r="M10" s="37"/>
      <c r="Q10"/>
      <c r="R10"/>
      <c r="S10"/>
      <c r="T10"/>
      <c r="U10"/>
      <c r="AMJ10"/>
      <c r="AMK10"/>
    </row>
    <row r="11" spans="2:1025" s="1" customFormat="1">
      <c r="B11" s="27"/>
      <c r="C11" s="27"/>
      <c r="D11" s="31"/>
      <c r="E11" s="31"/>
      <c r="F11" s="31"/>
      <c r="G11" s="31"/>
      <c r="H11" s="31"/>
      <c r="I11" s="31"/>
      <c r="J11" s="38" t="s">
        <v>62</v>
      </c>
      <c r="K11" s="39"/>
      <c r="L11" s="37" t="s">
        <v>43</v>
      </c>
      <c r="M11" s="37"/>
      <c r="Q11"/>
      <c r="R11"/>
      <c r="S11"/>
      <c r="T11"/>
      <c r="U11"/>
      <c r="AMJ11"/>
      <c r="AMK11"/>
    </row>
    <row r="12" spans="2:1025" s="1" customFormat="1">
      <c r="B12" s="27"/>
      <c r="C12" s="27"/>
      <c r="D12" s="31"/>
      <c r="E12" s="31"/>
      <c r="F12" s="31"/>
      <c r="G12" s="31"/>
      <c r="H12" s="31"/>
      <c r="I12" s="31"/>
      <c r="J12" s="38" t="s">
        <v>15</v>
      </c>
      <c r="K12" s="39" t="s">
        <v>15</v>
      </c>
      <c r="L12" s="37" t="s">
        <v>16</v>
      </c>
      <c r="M12" s="37"/>
      <c r="Q12"/>
      <c r="R12"/>
      <c r="S12"/>
      <c r="T12"/>
      <c r="U12"/>
      <c r="AMJ12"/>
      <c r="AMK12"/>
    </row>
    <row r="13" spans="2:1025" ht="13.9" customHeight="1">
      <c r="B13" s="44" t="s">
        <v>17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  <row r="14" spans="2:1025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spans="2:1025" ht="13.9" customHeight="1">
      <c r="B15" s="45" t="s">
        <v>18</v>
      </c>
      <c r="C15" s="45" t="s">
        <v>19</v>
      </c>
      <c r="D15" s="45" t="s">
        <v>20</v>
      </c>
      <c r="E15" s="45" t="s">
        <v>21</v>
      </c>
      <c r="F15" s="46" t="s">
        <v>22</v>
      </c>
      <c r="G15" s="46"/>
      <c r="H15" s="46" t="s">
        <v>23</v>
      </c>
      <c r="I15" s="46"/>
      <c r="J15" s="46" t="s">
        <v>24</v>
      </c>
      <c r="K15" s="46"/>
      <c r="L15" s="47" t="s">
        <v>25</v>
      </c>
      <c r="M15" s="47"/>
    </row>
    <row r="16" spans="2:1025">
      <c r="B16" s="45"/>
      <c r="C16" s="45"/>
      <c r="D16" s="45"/>
      <c r="E16" s="45"/>
      <c r="F16" s="3" t="s">
        <v>20</v>
      </c>
      <c r="G16" s="3" t="s">
        <v>26</v>
      </c>
      <c r="H16" s="3" t="s">
        <v>20</v>
      </c>
      <c r="I16" s="3" t="s">
        <v>26</v>
      </c>
      <c r="J16" s="3" t="s">
        <v>20</v>
      </c>
      <c r="K16" s="3" t="s">
        <v>26</v>
      </c>
      <c r="L16" s="3" t="s">
        <v>20</v>
      </c>
      <c r="M16" s="3"/>
    </row>
    <row r="17" spans="2:13">
      <c r="B17" s="23" t="s">
        <v>44</v>
      </c>
      <c r="C17" s="4" t="s">
        <v>27</v>
      </c>
      <c r="D17" s="5">
        <f>E17/$D$30</f>
        <v>7.6132795886628357E-2</v>
      </c>
      <c r="E17" s="6">
        <v>17990.37</v>
      </c>
      <c r="F17" s="5">
        <v>1</v>
      </c>
      <c r="G17" s="7">
        <f>F17*E17</f>
        <v>17990.37</v>
      </c>
      <c r="H17" s="5"/>
      <c r="I17" s="7"/>
      <c r="J17" s="5"/>
      <c r="K17" s="7"/>
      <c r="L17" s="8">
        <f>F17+H17+J17</f>
        <v>1</v>
      </c>
      <c r="M17" s="9">
        <f>G17+I17+K17</f>
        <v>17990.37</v>
      </c>
    </row>
    <row r="18" spans="2:13">
      <c r="B18" s="23" t="s">
        <v>45</v>
      </c>
      <c r="C18" s="4" t="s">
        <v>28</v>
      </c>
      <c r="D18" s="5">
        <v>8.1103358033886505E-2</v>
      </c>
      <c r="E18" s="6">
        <v>9455.35</v>
      </c>
      <c r="F18" s="5">
        <v>1</v>
      </c>
      <c r="G18" s="7">
        <f>F18*E18</f>
        <v>9455.35</v>
      </c>
      <c r="H18" s="5"/>
      <c r="I18" s="7"/>
      <c r="J18" s="5"/>
      <c r="K18" s="7"/>
      <c r="L18" s="8">
        <v>1</v>
      </c>
      <c r="M18" s="9">
        <v>9978.7368040000001</v>
      </c>
    </row>
    <row r="19" spans="2:13" ht="12" customHeight="1">
      <c r="B19" s="23" t="s">
        <v>46</v>
      </c>
      <c r="C19" s="4" t="s">
        <v>29</v>
      </c>
      <c r="D19" s="5">
        <f>E19/$D$30</f>
        <v>3.2803123115498142E-2</v>
      </c>
      <c r="E19" s="6">
        <v>7751.46</v>
      </c>
      <c r="F19" s="5">
        <v>1</v>
      </c>
      <c r="G19" s="7">
        <f>F19*E19</f>
        <v>7751.46</v>
      </c>
      <c r="H19" s="5"/>
      <c r="I19" s="7"/>
      <c r="J19" s="5"/>
      <c r="K19" s="7"/>
      <c r="L19" s="8">
        <f>F19+H19+J19</f>
        <v>1</v>
      </c>
      <c r="M19" s="9">
        <f>G19+I19+K19</f>
        <v>7751.46</v>
      </c>
    </row>
    <row r="20" spans="2:13" ht="12" customHeight="1">
      <c r="B20" s="23" t="s">
        <v>47</v>
      </c>
      <c r="C20" s="4" t="s">
        <v>30</v>
      </c>
      <c r="D20" s="5">
        <v>0.111010501005653</v>
      </c>
      <c r="E20" s="20">
        <v>64657.18</v>
      </c>
      <c r="F20" s="5">
        <v>0.4</v>
      </c>
      <c r="G20" s="7">
        <f>F20*E20</f>
        <v>25862.872000000003</v>
      </c>
      <c r="H20" s="5">
        <v>0.4</v>
      </c>
      <c r="I20" s="7">
        <f>TRUNC(H20*E20,2)</f>
        <v>25862.87</v>
      </c>
      <c r="J20" s="5">
        <v>0.2</v>
      </c>
      <c r="K20" s="7">
        <f t="shared" ref="K20:K29" si="0">TRUNC(J20*E20,2)</f>
        <v>12931.43</v>
      </c>
      <c r="L20" s="8">
        <v>1</v>
      </c>
      <c r="M20" s="9">
        <v>15015.088</v>
      </c>
    </row>
    <row r="21" spans="2:13" ht="12" customHeight="1">
      <c r="B21" s="23" t="s">
        <v>48</v>
      </c>
      <c r="C21" s="4" t="s">
        <v>31</v>
      </c>
      <c r="D21" s="5">
        <f t="shared" ref="D21:D29" si="1">E21/$D$30</f>
        <v>0.14220734016779338</v>
      </c>
      <c r="E21" s="20">
        <v>33603.949999999997</v>
      </c>
      <c r="F21" s="5"/>
      <c r="G21" s="7"/>
      <c r="H21" s="5">
        <v>0.5</v>
      </c>
      <c r="I21" s="7">
        <f>TRUNC(H21*E21,2)</f>
        <v>16801.97</v>
      </c>
      <c r="J21" s="5">
        <v>0.5</v>
      </c>
      <c r="K21" s="7">
        <f t="shared" si="0"/>
        <v>16801.97</v>
      </c>
      <c r="L21" s="8">
        <f t="shared" ref="L21:L29" si="2">F21+H21+J21</f>
        <v>1</v>
      </c>
      <c r="M21" s="9">
        <f t="shared" ref="M21:M29" si="3">G21+I21+K21</f>
        <v>33603.94</v>
      </c>
    </row>
    <row r="22" spans="2:13" ht="12" customHeight="1">
      <c r="B22" s="23" t="s">
        <v>49</v>
      </c>
      <c r="C22" s="4" t="s">
        <v>32</v>
      </c>
      <c r="D22" s="5">
        <f t="shared" si="1"/>
        <v>4.0743199923826447E-2</v>
      </c>
      <c r="E22" s="20">
        <v>9627.7199999999993</v>
      </c>
      <c r="F22" s="10"/>
      <c r="G22" s="7"/>
      <c r="H22" s="5">
        <v>0.2</v>
      </c>
      <c r="I22" s="7">
        <f>TRUNC(H22*E22,2)</f>
        <v>1925.54</v>
      </c>
      <c r="J22" s="5">
        <v>0.8</v>
      </c>
      <c r="K22" s="7">
        <f t="shared" si="0"/>
        <v>7702.17</v>
      </c>
      <c r="L22" s="8">
        <f t="shared" si="2"/>
        <v>1</v>
      </c>
      <c r="M22" s="9">
        <f t="shared" si="3"/>
        <v>9627.7099999999991</v>
      </c>
    </row>
    <row r="23" spans="2:13" ht="12" customHeight="1">
      <c r="B23" s="23" t="s">
        <v>50</v>
      </c>
      <c r="C23" s="4" t="s">
        <v>33</v>
      </c>
      <c r="D23" s="5">
        <f t="shared" si="1"/>
        <v>0.10239849345648057</v>
      </c>
      <c r="E23" s="20">
        <v>24197.02</v>
      </c>
      <c r="F23" s="5">
        <v>0.6</v>
      </c>
      <c r="G23" s="7">
        <f>F23*E23</f>
        <v>14518.212</v>
      </c>
      <c r="H23" s="5">
        <v>0.2</v>
      </c>
      <c r="I23" s="7">
        <f>TRUNC(H23*E23,2)</f>
        <v>4839.3999999999996</v>
      </c>
      <c r="J23" s="5">
        <v>0.2</v>
      </c>
      <c r="K23" s="7">
        <f t="shared" si="0"/>
        <v>4839.3999999999996</v>
      </c>
      <c r="L23" s="8">
        <f t="shared" si="2"/>
        <v>1</v>
      </c>
      <c r="M23" s="9">
        <f t="shared" si="3"/>
        <v>24197.012000000002</v>
      </c>
    </row>
    <row r="24" spans="2:13" ht="12" customHeight="1">
      <c r="B24" s="23" t="s">
        <v>51</v>
      </c>
      <c r="C24" s="4" t="s">
        <v>34</v>
      </c>
      <c r="D24" s="5">
        <f t="shared" si="1"/>
        <v>8.1404132415018884E-2</v>
      </c>
      <c r="E24" s="20">
        <v>19236</v>
      </c>
      <c r="F24" s="10"/>
      <c r="G24" s="7"/>
      <c r="H24" s="5"/>
      <c r="I24" s="7"/>
      <c r="J24" s="5">
        <v>1</v>
      </c>
      <c r="K24" s="7">
        <f t="shared" si="0"/>
        <v>19236</v>
      </c>
      <c r="L24" s="8">
        <f t="shared" si="2"/>
        <v>1</v>
      </c>
      <c r="M24" s="9">
        <f t="shared" si="3"/>
        <v>19236</v>
      </c>
    </row>
    <row r="25" spans="2:13" ht="12" customHeight="1">
      <c r="B25" s="23" t="s">
        <v>52</v>
      </c>
      <c r="C25" s="4" t="s">
        <v>35</v>
      </c>
      <c r="D25" s="5">
        <f t="shared" si="1"/>
        <v>5.4872208292337153E-2</v>
      </c>
      <c r="E25" s="20">
        <v>12966.44</v>
      </c>
      <c r="F25" s="5"/>
      <c r="G25" s="7"/>
      <c r="H25" s="5">
        <v>0.4</v>
      </c>
      <c r="I25" s="7">
        <f>TRUNC(H25*E25,2)</f>
        <v>5186.57</v>
      </c>
      <c r="J25" s="5">
        <v>0.6</v>
      </c>
      <c r="K25" s="7">
        <f t="shared" si="0"/>
        <v>7779.86</v>
      </c>
      <c r="L25" s="8">
        <f t="shared" si="2"/>
        <v>1</v>
      </c>
      <c r="M25" s="9">
        <f t="shared" si="3"/>
        <v>12966.43</v>
      </c>
    </row>
    <row r="26" spans="2:13" ht="12" customHeight="1">
      <c r="B26" s="23" t="s">
        <v>53</v>
      </c>
      <c r="C26" s="4" t="s">
        <v>36</v>
      </c>
      <c r="D26" s="5">
        <f t="shared" si="1"/>
        <v>1.0638016948614593E-2</v>
      </c>
      <c r="E26" s="20">
        <v>2513.79</v>
      </c>
      <c r="F26" s="10"/>
      <c r="G26" s="7"/>
      <c r="H26" s="5"/>
      <c r="I26" s="7"/>
      <c r="J26" s="5">
        <v>1</v>
      </c>
      <c r="K26" s="7">
        <f t="shared" si="0"/>
        <v>2513.79</v>
      </c>
      <c r="L26" s="8">
        <f t="shared" si="2"/>
        <v>1</v>
      </c>
      <c r="M26" s="9">
        <f t="shared" si="3"/>
        <v>2513.79</v>
      </c>
    </row>
    <row r="27" spans="2:13">
      <c r="B27" s="23" t="s">
        <v>54</v>
      </c>
      <c r="C27" s="4" t="s">
        <v>37</v>
      </c>
      <c r="D27" s="5">
        <f t="shared" si="1"/>
        <v>4.2137514414786132E-3</v>
      </c>
      <c r="E27" s="20">
        <v>995.72</v>
      </c>
      <c r="F27" s="5"/>
      <c r="G27" s="7"/>
      <c r="H27" s="5"/>
      <c r="I27" s="7"/>
      <c r="J27" s="5">
        <v>1</v>
      </c>
      <c r="K27" s="7">
        <f t="shared" si="0"/>
        <v>995.72</v>
      </c>
      <c r="L27" s="8">
        <f t="shared" si="2"/>
        <v>1</v>
      </c>
      <c r="M27" s="9">
        <f t="shared" si="3"/>
        <v>995.72</v>
      </c>
    </row>
    <row r="28" spans="2:13" ht="22.5">
      <c r="B28" s="23" t="s">
        <v>55</v>
      </c>
      <c r="C28" s="4" t="s">
        <v>38</v>
      </c>
      <c r="D28" s="5">
        <f t="shared" si="1"/>
        <v>1.0503316723267845E-2</v>
      </c>
      <c r="E28" s="20">
        <v>2481.96</v>
      </c>
      <c r="F28" s="5">
        <v>0.5</v>
      </c>
      <c r="G28" s="7">
        <f>F28*E28</f>
        <v>1240.98</v>
      </c>
      <c r="H28" s="10"/>
      <c r="I28" s="7"/>
      <c r="J28" s="5">
        <v>0.5</v>
      </c>
      <c r="K28" s="7">
        <f t="shared" si="0"/>
        <v>1240.98</v>
      </c>
      <c r="L28" s="8">
        <f t="shared" si="2"/>
        <v>1</v>
      </c>
      <c r="M28" s="9">
        <f t="shared" si="3"/>
        <v>2481.96</v>
      </c>
    </row>
    <row r="29" spans="2:13">
      <c r="B29" s="23" t="s">
        <v>56</v>
      </c>
      <c r="C29" s="4" t="s">
        <v>39</v>
      </c>
      <c r="D29" s="5">
        <f t="shared" si="1"/>
        <v>0.13044948741549497</v>
      </c>
      <c r="E29" s="20">
        <v>30825.54</v>
      </c>
      <c r="F29" s="5">
        <f>F34</f>
        <v>0.37385818828544082</v>
      </c>
      <c r="G29" s="7">
        <f>F29*E29</f>
        <v>11524.380537320387</v>
      </c>
      <c r="H29" s="5">
        <f>H34</f>
        <v>0.26580279365628146</v>
      </c>
      <c r="I29" s="7">
        <f>TRUNC(H29*E29,2)</f>
        <v>8193.51</v>
      </c>
      <c r="J29" s="5">
        <f>J34</f>
        <v>0.36033879418889592</v>
      </c>
      <c r="K29" s="7">
        <f t="shared" si="0"/>
        <v>11107.63</v>
      </c>
      <c r="L29" s="8">
        <f t="shared" si="2"/>
        <v>0.99999977613061819</v>
      </c>
      <c r="M29" s="9">
        <f t="shared" si="3"/>
        <v>30825.520537320386</v>
      </c>
    </row>
    <row r="30" spans="2:13" ht="12" customHeight="1">
      <c r="B30" s="21"/>
      <c r="C30" s="24" t="s">
        <v>40</v>
      </c>
      <c r="D30" s="40">
        <f>SUM(E17:E29)</f>
        <v>236302.5</v>
      </c>
      <c r="E30" s="40"/>
      <c r="F30" s="14">
        <f>G30/D30</f>
        <v>0.37385818828544076</v>
      </c>
      <c r="G30" s="22">
        <f>SUM(G17:G29)</f>
        <v>88343.624537320371</v>
      </c>
      <c r="H30" s="14">
        <f>I30/D30</f>
        <v>0.26580277398673313</v>
      </c>
      <c r="I30" s="22">
        <f>SUM(I17:I29)</f>
        <v>62809.86</v>
      </c>
      <c r="J30" s="14">
        <f>K30/D30</f>
        <v>0.3603387606986807</v>
      </c>
      <c r="K30" s="11">
        <f>SUM(K17:K29)</f>
        <v>85148.95</v>
      </c>
      <c r="L30" s="12"/>
      <c r="M30" s="41">
        <f>SUM(M17:M29)+0.05</f>
        <v>187183.78734132036</v>
      </c>
    </row>
    <row r="31" spans="2:13" ht="12" customHeight="1">
      <c r="B31" s="21"/>
      <c r="C31" s="24" t="s">
        <v>41</v>
      </c>
      <c r="D31" s="42">
        <f>D30*1.2247</f>
        <v>289399.67174999998</v>
      </c>
      <c r="E31" s="42"/>
      <c r="F31" s="14">
        <f>F30</f>
        <v>0.37385818828544076</v>
      </c>
      <c r="G31" s="22">
        <f>G30*(1+0.2247)</f>
        <v>108194.43697085624</v>
      </c>
      <c r="H31" s="14">
        <f>H30</f>
        <v>0.26580277398673313</v>
      </c>
      <c r="I31" s="22">
        <f>I30*(1+0.2247)</f>
        <v>76923.235541999995</v>
      </c>
      <c r="J31" s="14">
        <f>J30</f>
        <v>0.3603387606986807</v>
      </c>
      <c r="K31" s="15">
        <f>K30*(1+0.2247)</f>
        <v>104281.91906499999</v>
      </c>
      <c r="L31" s="13"/>
      <c r="M31" s="41"/>
    </row>
    <row r="32" spans="2:13" ht="12" customHeight="1">
      <c r="B32" s="21"/>
      <c r="C32" s="43" t="s">
        <v>42</v>
      </c>
      <c r="D32" s="43"/>
      <c r="E32" s="43"/>
      <c r="F32" s="14">
        <f>F30</f>
        <v>0.37385818828544076</v>
      </c>
      <c r="G32" s="22">
        <f>G31</f>
        <v>108194.43697085624</v>
      </c>
      <c r="H32" s="14">
        <f>F32+H30</f>
        <v>0.63966096227217384</v>
      </c>
      <c r="I32" s="22">
        <f>G32+I31</f>
        <v>185117.67251285625</v>
      </c>
      <c r="J32" s="14">
        <f>H32+J31</f>
        <v>0.9999997229708546</v>
      </c>
      <c r="K32" s="15">
        <f>I32+K31+0.08</f>
        <v>289399.67157785624</v>
      </c>
      <c r="L32" s="13"/>
      <c r="M32" s="16">
        <f>K32</f>
        <v>289399.67157785624</v>
      </c>
    </row>
    <row r="34" spans="6:10">
      <c r="F34" s="17">
        <f>SUM(G17:G28)/SUM($E$17:$E$28)</f>
        <v>0.37385818828544082</v>
      </c>
      <c r="G34" s="17"/>
      <c r="H34" s="17">
        <f>SUM(I17:I28)/SUM($E$17:$E$28)</f>
        <v>0.26580279365628146</v>
      </c>
      <c r="I34" s="17"/>
      <c r="J34" s="17">
        <f>SUM(K17:K28)/SUM($E$17:$E$28)</f>
        <v>0.36033879418889592</v>
      </c>
    </row>
    <row r="36" spans="6:10">
      <c r="I36" s="18"/>
    </row>
    <row r="40" spans="6:10">
      <c r="G40" s="19"/>
    </row>
  </sheetData>
  <mergeCells count="38">
    <mergeCell ref="D30:E30"/>
    <mergeCell ref="M30:M31"/>
    <mergeCell ref="D31:E31"/>
    <mergeCell ref="C32:E32"/>
    <mergeCell ref="B13:M14"/>
    <mergeCell ref="B15:B16"/>
    <mergeCell ref="C15:C16"/>
    <mergeCell ref="D15:D16"/>
    <mergeCell ref="E15:E16"/>
    <mergeCell ref="F15:G15"/>
    <mergeCell ref="H15:I15"/>
    <mergeCell ref="J15:K15"/>
    <mergeCell ref="L15:M15"/>
    <mergeCell ref="J12:K12"/>
    <mergeCell ref="L12:M12"/>
    <mergeCell ref="L7:M7"/>
    <mergeCell ref="J8:K8"/>
    <mergeCell ref="L8:M8"/>
    <mergeCell ref="J9:K9"/>
    <mergeCell ref="L9:M9"/>
    <mergeCell ref="J11:K11"/>
    <mergeCell ref="L11:M11"/>
    <mergeCell ref="B2:C12"/>
    <mergeCell ref="D2:I2"/>
    <mergeCell ref="J2:K2"/>
    <mergeCell ref="L2:M2"/>
    <mergeCell ref="D3:I4"/>
    <mergeCell ref="J3:K3"/>
    <mergeCell ref="L3:M3"/>
    <mergeCell ref="J4:K4"/>
    <mergeCell ref="D5:I12"/>
    <mergeCell ref="J5:K5"/>
    <mergeCell ref="L5:M5"/>
    <mergeCell ref="J6:K6"/>
    <mergeCell ref="L6:M6"/>
    <mergeCell ref="J7:K7"/>
    <mergeCell ref="J10:K10"/>
    <mergeCell ref="L10:M10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1200" verticalDpi="300" r:id="rId1"/>
  <ignoredErrors>
    <ignoredError sqref="G29:J3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orcamento</vt:lpstr>
      <vt:lpstr>orcamento!Area_de_impressao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Lia Valeria da Silva Garcez</dc:creator>
  <dc:description/>
  <cp:lastModifiedBy>Lia Valeria da Silva Garcez</cp:lastModifiedBy>
  <cp:revision>2</cp:revision>
  <cp:lastPrinted>2020-08-06T15:46:21Z</cp:lastPrinted>
  <dcterms:created xsi:type="dcterms:W3CDTF">2019-09-20T22:11:00Z</dcterms:created>
  <dcterms:modified xsi:type="dcterms:W3CDTF">2020-08-17T17:32:45Z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